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66" yWindow="15" windowWidth="9255" windowHeight="9855" tabRatio="992" firstSheet="6" activeTab="15"/>
  </bookViews>
  <sheets>
    <sheet name="Herren A" sheetId="1" r:id="rId1"/>
    <sheet name="Herren B" sheetId="2" r:id="rId2"/>
    <sheet name="Herren C" sheetId="3" r:id="rId3"/>
    <sheet name="Herren D" sheetId="4" r:id="rId4"/>
    <sheet name="Herren E,F" sheetId="5" r:id="rId5"/>
    <sheet name="Damen A,B,C" sheetId="6" r:id="rId6"/>
    <sheet name="Damen D" sheetId="7" r:id="rId7"/>
    <sheet name="Damen E,F" sheetId="8" r:id="rId8"/>
    <sheet name="STL HERREN A" sheetId="9" r:id="rId9"/>
    <sheet name="STL Herren B" sheetId="10" r:id="rId10"/>
    <sheet name="STL HERREN C" sheetId="11" r:id="rId11"/>
    <sheet name="STL HERREN D" sheetId="12" r:id="rId12"/>
    <sheet name="STL HERREN E F" sheetId="13" r:id="rId13"/>
    <sheet name=" STL DAMEN A B C" sheetId="14" r:id="rId14"/>
    <sheet name="STL DAMEN D" sheetId="15" r:id="rId15"/>
    <sheet name="STL DAMEN E F" sheetId="16" r:id="rId16"/>
  </sheets>
  <definedNames>
    <definedName name="_xlnm.Print_Area" localSheetId="13">' STL DAMEN A B C'!$A$1:$V$34</definedName>
    <definedName name="_xlnm.Print_Area" localSheetId="5">'Damen A,B,C'!$A$1:$AI$26</definedName>
    <definedName name="_xlnm.Print_Area" localSheetId="6">'Damen D'!$A$1:$AI$24</definedName>
    <definedName name="_xlnm.Print_Area" localSheetId="7">'Damen E,F'!$A$1:$AI$26</definedName>
    <definedName name="_xlnm.Print_Area" localSheetId="0">'Herren A'!$A$1:$AI$25</definedName>
    <definedName name="_xlnm.Print_Area" localSheetId="1">'Herren B'!$A$1:$AI$31</definedName>
    <definedName name="_xlnm.Print_Area" localSheetId="2">'Herren C'!$A$1:$AI$38</definedName>
    <definedName name="_xlnm.Print_Area" localSheetId="3">'Herren D'!$A$1:$AI$54</definedName>
    <definedName name="_xlnm.Print_Area" localSheetId="4">'Herren E,F'!$A$1:$AI$38</definedName>
    <definedName name="_xlnm.Print_Area" localSheetId="14">'STL DAMEN D'!$A$1:$V$34</definedName>
    <definedName name="_xlnm.Print_Area" localSheetId="15">'STL DAMEN E F'!$A$1:$V$34</definedName>
    <definedName name="_xlnm.Print_Area" localSheetId="8">'STL HERREN A'!$A$2:$V$35</definedName>
    <definedName name="_xlnm.Print_Area" localSheetId="9">'STL Herren B'!$A$1:$V$34</definedName>
    <definedName name="_xlnm.Print_Area" localSheetId="10">'STL HERREN C'!$A$1:$V$34</definedName>
    <definedName name="_xlnm.Print_Area" localSheetId="11">'STL HERREN D'!$A$1:$V$34</definedName>
    <definedName name="_xlnm.Print_Area" localSheetId="12">'STL HERREN E F'!$A$1:$V$34</definedName>
    <definedName name="_xlnm.Print_Titles" localSheetId="5">'Damen A,B,C'!$1:$13</definedName>
    <definedName name="_xlnm.Print_Titles" localSheetId="6">'Damen D'!$1:$13</definedName>
    <definedName name="_xlnm.Print_Titles" localSheetId="7">'Damen E,F'!$1:$13</definedName>
    <definedName name="_xlnm.Print_Titles" localSheetId="0">'Herren A'!$1:$13</definedName>
    <definedName name="_xlnm.Print_Titles" localSheetId="1">'Herren B'!$1:$13</definedName>
    <definedName name="_xlnm.Print_Titles" localSheetId="2">'Herren C'!$1:$13</definedName>
    <definedName name="_xlnm.Print_Titles" localSheetId="3">'Herren D'!$1:$13</definedName>
    <definedName name="_xlnm.Print_Titles" localSheetId="4">'Herren E,F'!$1:$13</definedName>
  </definedNames>
  <calcPr fullCalcOnLoad="1"/>
</workbook>
</file>

<file path=xl/sharedStrings.xml><?xml version="1.0" encoding="utf-8"?>
<sst xmlns="http://schemas.openxmlformats.org/spreadsheetml/2006/main" count="2033" uniqueCount="577">
  <si>
    <t>Sektion Bowling im BSKV</t>
  </si>
  <si>
    <t>Damen</t>
  </si>
  <si>
    <t>1.</t>
  </si>
  <si>
    <t>Vorrunde</t>
  </si>
  <si>
    <t>Zwi.-Runde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</si>
  <si>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</si>
  <si>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</si>
  <si>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</si>
  <si>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</si>
  <si>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</si>
  <si>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</si>
  <si>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</si>
  <si>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</si>
  <si>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</si>
  <si>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</si>
  <si>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</si>
  <si>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</si>
  <si>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</si>
  <si>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</si>
  <si>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</si>
  <si>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</si>
  <si>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</si>
  <si>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</si>
  <si>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</si>
  <si>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Stand nach der Qualifikation (12 Spiele incl Handicap)</t>
  </si>
  <si>
    <t>RL</t>
  </si>
  <si>
    <t>Gruppe D</t>
  </si>
  <si>
    <t>BCN</t>
  </si>
  <si>
    <t>BHB</t>
  </si>
  <si>
    <t>BAM</t>
  </si>
  <si>
    <t>Gruppe C</t>
  </si>
  <si>
    <t xml:space="preserve">HERREN </t>
  </si>
  <si>
    <t>REG</t>
  </si>
  <si>
    <t>MÜL</t>
  </si>
  <si>
    <t>HÖB</t>
  </si>
  <si>
    <t>AUG</t>
  </si>
  <si>
    <t>ULM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</si>
  <si>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</si>
  <si>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</si>
  <si>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</si>
  <si>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</si>
  <si>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</si>
  <si>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</si>
  <si>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</si>
  <si>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</si>
  <si>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</si>
  <si>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</si>
  <si>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</t>
  </si>
  <si>
    <t>HC</t>
  </si>
  <si>
    <t>Gesamt</t>
  </si>
  <si>
    <t>Sp</t>
  </si>
  <si>
    <t>Schnitt</t>
  </si>
  <si>
    <t>Pl</t>
  </si>
  <si>
    <t>Sieger gegen Platz 3</t>
  </si>
  <si>
    <t>Sieger gegen Platz 2</t>
  </si>
  <si>
    <t>Platz 5 gegen Platz 4</t>
  </si>
  <si>
    <t>Sieger gegen Platz 1</t>
  </si>
  <si>
    <t>Platz 4</t>
  </si>
  <si>
    <t>Platz 5</t>
  </si>
  <si>
    <t>Platz 3</t>
  </si>
  <si>
    <t>Platz 2</t>
  </si>
  <si>
    <t>Platz 1</t>
  </si>
  <si>
    <t>Gruppe B</t>
  </si>
  <si>
    <t>MainFranken-Bowling Bamberg</t>
  </si>
  <si>
    <t>A</t>
  </si>
  <si>
    <t>B</t>
  </si>
  <si>
    <t>C</t>
  </si>
  <si>
    <t>D</t>
  </si>
  <si>
    <t>E</t>
  </si>
  <si>
    <t>F</t>
  </si>
  <si>
    <t>ABV</t>
  </si>
  <si>
    <t>WÜR</t>
  </si>
  <si>
    <t>MKV</t>
  </si>
  <si>
    <t>BAY</t>
  </si>
  <si>
    <t>LAU</t>
  </si>
  <si>
    <t>STE</t>
  </si>
  <si>
    <t>ERL</t>
  </si>
  <si>
    <t>ROT</t>
  </si>
  <si>
    <t>LIF</t>
  </si>
  <si>
    <t>Zwischenrunde</t>
  </si>
  <si>
    <t>Verein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</si>
  <si>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</si>
  <si>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</si>
  <si>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</si>
  <si>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</si>
  <si>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</si>
  <si>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</si>
  <si>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</si>
  <si>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</si>
  <si>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</si>
  <si>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</si>
  <si>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</si>
  <si>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</si>
  <si>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</si>
  <si>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</si>
  <si>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</si>
  <si>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</si>
  <si>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</si>
  <si>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</si>
  <si>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</si>
  <si>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</si>
  <si>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</si>
  <si>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</si>
  <si>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</si>
  <si>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</si>
  <si>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</si>
  <si>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</si>
  <si>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</si>
  <si>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</si>
  <si>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</si>
  <si>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</si>
  <si>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</si>
  <si>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</si>
  <si>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</si>
  <si>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</si>
  <si>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</si>
  <si>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</si>
  <si>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</si>
  <si>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</si>
  <si>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</si>
  <si>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</si>
  <si>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</si>
  <si>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</si>
  <si>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</si>
  <si>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</si>
  <si>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</si>
  <si>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</si>
  <si>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</si>
  <si>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</si>
  <si>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</si>
  <si>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</si>
  <si>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Spiel</t>
  </si>
  <si>
    <t>Spiel 1</t>
  </si>
  <si>
    <t>Spiel 2</t>
  </si>
  <si>
    <t>Spiel 3</t>
  </si>
  <si>
    <t>Spiel 4</t>
  </si>
  <si>
    <t>Spiel 5</t>
  </si>
  <si>
    <t>Herren Gruppe  E , F</t>
  </si>
  <si>
    <t>Herren Gruppe  C</t>
  </si>
  <si>
    <t>Bayerisches Ranglistenturnier 2009</t>
  </si>
  <si>
    <t>26.-28. Juni 2009</t>
  </si>
  <si>
    <t>Damen Gruppe  A , B , C</t>
  </si>
  <si>
    <t>Platz</t>
  </si>
  <si>
    <t>15302</t>
  </si>
  <si>
    <t>Uwe</t>
  </si>
  <si>
    <t>Tscharke</t>
  </si>
  <si>
    <t>07071</t>
  </si>
  <si>
    <t>Helmut</t>
  </si>
  <si>
    <t>Ulber</t>
  </si>
  <si>
    <t>16252</t>
  </si>
  <si>
    <t>Wolfgang</t>
  </si>
  <si>
    <t>Weber</t>
  </si>
  <si>
    <t>Roland</t>
  </si>
  <si>
    <t>16605</t>
  </si>
  <si>
    <t>Ingrid</t>
  </si>
  <si>
    <t>Schendel</t>
  </si>
  <si>
    <t>16253</t>
  </si>
  <si>
    <t>Marco</t>
  </si>
  <si>
    <t>Altenfeld</t>
  </si>
  <si>
    <t>07102</t>
  </si>
  <si>
    <t>Andreas</t>
  </si>
  <si>
    <t>Schick</t>
  </si>
  <si>
    <t>07182</t>
  </si>
  <si>
    <t>Klaus</t>
  </si>
  <si>
    <t>Weiske</t>
  </si>
  <si>
    <t>16245</t>
  </si>
  <si>
    <t>Max</t>
  </si>
  <si>
    <t>Fischbach</t>
  </si>
  <si>
    <t>07107</t>
  </si>
  <si>
    <t>Marcus</t>
  </si>
  <si>
    <t>Albrecht</t>
  </si>
  <si>
    <t>07100</t>
  </si>
  <si>
    <t>Ludwig</t>
  </si>
  <si>
    <t>Ott</t>
  </si>
  <si>
    <t>16902</t>
  </si>
  <si>
    <t>Fernando</t>
  </si>
  <si>
    <t>Cirelli</t>
  </si>
  <si>
    <t>16095</t>
  </si>
  <si>
    <t>Gürz</t>
  </si>
  <si>
    <t>Gruppe E,F</t>
  </si>
  <si>
    <t>Gruppe A,B,C</t>
  </si>
  <si>
    <t>Gruosso</t>
  </si>
  <si>
    <t>Toni</t>
  </si>
  <si>
    <t>07193</t>
  </si>
  <si>
    <t>KIT</t>
  </si>
  <si>
    <t>Josef</t>
  </si>
  <si>
    <t>Glatzer</t>
  </si>
  <si>
    <t>Daniel</t>
  </si>
  <si>
    <t>16243</t>
  </si>
  <si>
    <t>Schneider</t>
  </si>
  <si>
    <t>16198</t>
  </si>
  <si>
    <t>Maschkiwitz</t>
  </si>
  <si>
    <t>Harald</t>
  </si>
  <si>
    <t>25163</t>
  </si>
  <si>
    <t>Weiskopf</t>
  </si>
  <si>
    <t>Peter</t>
  </si>
  <si>
    <t>16234</t>
  </si>
  <si>
    <t>Fuchs</t>
  </si>
  <si>
    <t>16466</t>
  </si>
  <si>
    <t xml:space="preserve">Mata </t>
  </si>
  <si>
    <t>Ramon</t>
  </si>
  <si>
    <t>16460</t>
  </si>
  <si>
    <t>Hunold</t>
  </si>
  <si>
    <t>Michael</t>
  </si>
  <si>
    <t>07729</t>
  </si>
  <si>
    <t>Schlundt</t>
  </si>
  <si>
    <t>07725</t>
  </si>
  <si>
    <t>Wiedemann</t>
  </si>
  <si>
    <t>16108</t>
  </si>
  <si>
    <t>Mihatsch</t>
  </si>
  <si>
    <t>Rudolf</t>
  </si>
  <si>
    <t>07031</t>
  </si>
  <si>
    <t>Herold</t>
  </si>
  <si>
    <t>Manfred</t>
  </si>
  <si>
    <t>07037</t>
  </si>
  <si>
    <t>Schmuck</t>
  </si>
  <si>
    <t>Paul</t>
  </si>
  <si>
    <t>07026</t>
  </si>
  <si>
    <t>Remmel</t>
  </si>
  <si>
    <t>Friedhelm</t>
  </si>
  <si>
    <t>07005</t>
  </si>
  <si>
    <t>Kempe</t>
  </si>
  <si>
    <t>Holger</t>
  </si>
  <si>
    <t>16499</t>
  </si>
  <si>
    <t>Spieler</t>
  </si>
  <si>
    <t>Robert</t>
  </si>
  <si>
    <t>07884</t>
  </si>
  <si>
    <t>Katzensteiner</t>
  </si>
  <si>
    <t>Erich</t>
  </si>
  <si>
    <t>07834</t>
  </si>
  <si>
    <t>Fleischhauer</t>
  </si>
  <si>
    <t>Joachim</t>
  </si>
  <si>
    <t>16395</t>
  </si>
  <si>
    <t>Hödl</t>
  </si>
  <si>
    <t>Bruno</t>
  </si>
  <si>
    <t>07958</t>
  </si>
  <si>
    <t>Karl</t>
  </si>
  <si>
    <t>William</t>
  </si>
  <si>
    <t>16532</t>
  </si>
  <si>
    <t>Georg</t>
  </si>
  <si>
    <t>16545</t>
  </si>
  <si>
    <t>Chambless</t>
  </si>
  <si>
    <t>Jürgen</t>
  </si>
  <si>
    <t>16485</t>
  </si>
  <si>
    <t>Christian</t>
  </si>
  <si>
    <t>Kretzler</t>
  </si>
  <si>
    <t xml:space="preserve">Willi </t>
  </si>
  <si>
    <t>07384</t>
  </si>
  <si>
    <t>Fröhlich</t>
  </si>
  <si>
    <t>Matthias</t>
  </si>
  <si>
    <t>16640</t>
  </si>
  <si>
    <t>Wohlpart</t>
  </si>
  <si>
    <t>16612</t>
  </si>
  <si>
    <t>Schwarz</t>
  </si>
  <si>
    <t>Jan</t>
  </si>
  <si>
    <t>07734</t>
  </si>
  <si>
    <t>Schuster</t>
  </si>
  <si>
    <t>07723</t>
  </si>
  <si>
    <t>Reichel</t>
  </si>
  <si>
    <t>07772</t>
  </si>
  <si>
    <t>Schmitt</t>
  </si>
  <si>
    <t>07961</t>
  </si>
  <si>
    <t>Barchmann</t>
  </si>
  <si>
    <t>Jens</t>
  </si>
  <si>
    <t>07042</t>
  </si>
  <si>
    <t>Kloos</t>
  </si>
  <si>
    <t>16020</t>
  </si>
  <si>
    <t>N-U</t>
  </si>
  <si>
    <t>Baumann</t>
  </si>
  <si>
    <t>Timo</t>
  </si>
  <si>
    <t>16024</t>
  </si>
  <si>
    <t>Bernd</t>
  </si>
  <si>
    <t>ROS</t>
  </si>
  <si>
    <t>25061</t>
  </si>
  <si>
    <t>Köberl</t>
  </si>
  <si>
    <t>Martin</t>
  </si>
  <si>
    <t>16948</t>
  </si>
  <si>
    <t>Kauscher</t>
  </si>
  <si>
    <t>Bernhard</t>
  </si>
  <si>
    <t>07814</t>
  </si>
  <si>
    <t>Schweizer</t>
  </si>
  <si>
    <t>16731</t>
  </si>
  <si>
    <t>Höger</t>
  </si>
  <si>
    <t>Armin</t>
  </si>
  <si>
    <t>18963</t>
  </si>
  <si>
    <t>Kossin</t>
  </si>
  <si>
    <t>16872</t>
  </si>
  <si>
    <t>AUL</t>
  </si>
  <si>
    <t>Feuerlein</t>
  </si>
  <si>
    <t>Andy</t>
  </si>
  <si>
    <t>16270</t>
  </si>
  <si>
    <t>Gastl</t>
  </si>
  <si>
    <t>07006</t>
  </si>
  <si>
    <t>Musiol</t>
  </si>
  <si>
    <t>25166</t>
  </si>
  <si>
    <t>Wellendorf</t>
  </si>
  <si>
    <t>Norbert</t>
  </si>
  <si>
    <t>07194</t>
  </si>
  <si>
    <t>Franke</t>
  </si>
  <si>
    <t>Guido</t>
  </si>
  <si>
    <t>07135</t>
  </si>
  <si>
    <t>Nolan</t>
  </si>
  <si>
    <t>Jonathan</t>
  </si>
  <si>
    <t>16873</t>
  </si>
  <si>
    <t>Stegner</t>
  </si>
  <si>
    <t>Ottmar</t>
  </si>
  <si>
    <t>16535</t>
  </si>
  <si>
    <t>Montag</t>
  </si>
  <si>
    <t>16534</t>
  </si>
  <si>
    <t>Burgis</t>
  </si>
  <si>
    <t>Stefan</t>
  </si>
  <si>
    <t>16823</t>
  </si>
  <si>
    <t>Finsterer</t>
  </si>
  <si>
    <t>Alexander</t>
  </si>
  <si>
    <t>16565</t>
  </si>
  <si>
    <t>Litke</t>
  </si>
  <si>
    <t>16551</t>
  </si>
  <si>
    <t>Escher</t>
  </si>
  <si>
    <t>Reiner</t>
  </si>
  <si>
    <t>16550</t>
  </si>
  <si>
    <t>Goller</t>
  </si>
  <si>
    <t>16610</t>
  </si>
  <si>
    <t>Häfner</t>
  </si>
  <si>
    <t>Thomas</t>
  </si>
  <si>
    <t>Davis</t>
  </si>
  <si>
    <t>Kwan</t>
  </si>
  <si>
    <t>16247</t>
  </si>
  <si>
    <t>Rolle</t>
  </si>
  <si>
    <t>16237</t>
  </si>
  <si>
    <t>Fleischmann</t>
  </si>
  <si>
    <t>Marc</t>
  </si>
  <si>
    <t>25124</t>
  </si>
  <si>
    <t>Scharf</t>
  </si>
  <si>
    <t>Rainer</t>
  </si>
  <si>
    <t>16530</t>
  </si>
  <si>
    <t>Meyer</t>
  </si>
  <si>
    <t>07108</t>
  </si>
  <si>
    <t>Fink</t>
  </si>
  <si>
    <t>Hermann</t>
  </si>
  <si>
    <t>07387</t>
  </si>
  <si>
    <t>Schütz</t>
  </si>
  <si>
    <t>Heiko</t>
  </si>
  <si>
    <t>16894</t>
  </si>
  <si>
    <t>Wagner</t>
  </si>
  <si>
    <t>Rudi</t>
  </si>
  <si>
    <t>07279</t>
  </si>
  <si>
    <t>Dobmeier</t>
  </si>
  <si>
    <t>16479</t>
  </si>
  <si>
    <t>Ertl</t>
  </si>
  <si>
    <t>16470</t>
  </si>
  <si>
    <t>25096</t>
  </si>
  <si>
    <t>Markus</t>
  </si>
  <si>
    <t>07712</t>
  </si>
  <si>
    <t>07715</t>
  </si>
  <si>
    <t>Friedel</t>
  </si>
  <si>
    <t>07711</t>
  </si>
  <si>
    <t>Auctor</t>
  </si>
  <si>
    <t>07034</t>
  </si>
  <si>
    <t>Wildegger</t>
  </si>
  <si>
    <t>07049</t>
  </si>
  <si>
    <t>Niesner</t>
  </si>
  <si>
    <t>16044</t>
  </si>
  <si>
    <t>Baier</t>
  </si>
  <si>
    <t>Christine</t>
  </si>
  <si>
    <t>07068</t>
  </si>
  <si>
    <t>Walter</t>
  </si>
  <si>
    <t>Ulrich</t>
  </si>
  <si>
    <t>16714</t>
  </si>
  <si>
    <t>Gronau</t>
  </si>
  <si>
    <t>16382</t>
  </si>
  <si>
    <t>Kammerer</t>
  </si>
  <si>
    <t>25018</t>
  </si>
  <si>
    <t>Zimmermann</t>
  </si>
  <si>
    <t>Herbert</t>
  </si>
  <si>
    <t>16041</t>
  </si>
  <si>
    <t>Meister</t>
  </si>
  <si>
    <t>16045</t>
  </si>
  <si>
    <t>Schanze</t>
  </si>
  <si>
    <t>Rene</t>
  </si>
  <si>
    <t>16524</t>
  </si>
  <si>
    <t>Dermastia</t>
  </si>
  <si>
    <t xml:space="preserve">Johann </t>
  </si>
  <si>
    <t>16715</t>
  </si>
  <si>
    <t>Gudat</t>
  </si>
  <si>
    <t>Andree</t>
  </si>
  <si>
    <t>16716</t>
  </si>
  <si>
    <t>Köpf</t>
  </si>
  <si>
    <t>16393</t>
  </si>
  <si>
    <t>Mayerhofer</t>
  </si>
  <si>
    <t>16272</t>
  </si>
  <si>
    <t>Ewald</t>
  </si>
  <si>
    <t>16998</t>
  </si>
  <si>
    <t>Lebitschnig</t>
  </si>
  <si>
    <t>Mario</t>
  </si>
  <si>
    <t>07091</t>
  </si>
  <si>
    <t>Striefler</t>
  </si>
  <si>
    <t>Edmund</t>
  </si>
  <si>
    <t>25063</t>
  </si>
  <si>
    <t>Meier</t>
  </si>
  <si>
    <t>07286</t>
  </si>
  <si>
    <t>Michl</t>
  </si>
  <si>
    <t>Hans-Jü.</t>
  </si>
  <si>
    <t>16895</t>
  </si>
  <si>
    <t>Ruffershöfer</t>
  </si>
  <si>
    <t>Stephan</t>
  </si>
  <si>
    <t>16899</t>
  </si>
  <si>
    <t>Rohr</t>
  </si>
  <si>
    <t>Patrick</t>
  </si>
  <si>
    <t>16808</t>
  </si>
  <si>
    <t>Wahler</t>
  </si>
  <si>
    <t>Tobias</t>
  </si>
  <si>
    <t>25092</t>
  </si>
  <si>
    <t>Döring</t>
  </si>
  <si>
    <t>Richard</t>
  </si>
  <si>
    <t>16693</t>
  </si>
  <si>
    <t>Danzer</t>
  </si>
  <si>
    <t>Franz</t>
  </si>
  <si>
    <t>16856</t>
  </si>
  <si>
    <t>16643</t>
  </si>
  <si>
    <t>Fürhoff</t>
  </si>
  <si>
    <t>Gustav</t>
  </si>
  <si>
    <t>07588</t>
  </si>
  <si>
    <t>16051</t>
  </si>
  <si>
    <t>Kabel</t>
  </si>
  <si>
    <t>16730</t>
  </si>
  <si>
    <t>Fischer</t>
  </si>
  <si>
    <t>16947</t>
  </si>
  <si>
    <t>Björn</t>
  </si>
  <si>
    <t>16755</t>
  </si>
  <si>
    <t>Sebastian</t>
  </si>
  <si>
    <t>Riethmann</t>
  </si>
  <si>
    <t>16496</t>
  </si>
  <si>
    <t>Bauer</t>
  </si>
  <si>
    <t>16860</t>
  </si>
  <si>
    <t>GEL</t>
  </si>
  <si>
    <t>25144</t>
  </si>
  <si>
    <t>GLH</t>
  </si>
  <si>
    <t>Reißmann</t>
  </si>
  <si>
    <t>16438</t>
  </si>
  <si>
    <t>Reinhold</t>
  </si>
  <si>
    <t>16439</t>
  </si>
  <si>
    <t>RIM</t>
  </si>
  <si>
    <t>Wörrlein</t>
  </si>
  <si>
    <t>25200</t>
  </si>
  <si>
    <t>25198</t>
  </si>
  <si>
    <t>Dutz</t>
  </si>
  <si>
    <t>Johannes</t>
  </si>
  <si>
    <t>25152</t>
  </si>
  <si>
    <t>Boé</t>
  </si>
  <si>
    <t>16287</t>
  </si>
  <si>
    <t>Schlammer</t>
  </si>
  <si>
    <t>Karin</t>
  </si>
  <si>
    <t>16274</t>
  </si>
  <si>
    <t>Hümmer</t>
  </si>
  <si>
    <t>Alexandra</t>
  </si>
  <si>
    <t>16919</t>
  </si>
  <si>
    <t>Hofmann</t>
  </si>
  <si>
    <t>Kerstin</t>
  </si>
  <si>
    <t>16768</t>
  </si>
  <si>
    <t>Silke</t>
  </si>
  <si>
    <t>16558</t>
  </si>
  <si>
    <t>Reichardt</t>
  </si>
  <si>
    <t>Tanja</t>
  </si>
  <si>
    <t>16571</t>
  </si>
  <si>
    <t>Trapphardt</t>
  </si>
  <si>
    <t>Monika</t>
  </si>
  <si>
    <t>16567</t>
  </si>
  <si>
    <t>Pfeifer</t>
  </si>
  <si>
    <t>Sandra</t>
  </si>
  <si>
    <t>07931</t>
  </si>
  <si>
    <t>Hüttig</t>
  </si>
  <si>
    <t>Heike</t>
  </si>
  <si>
    <t>07270</t>
  </si>
  <si>
    <t>Grom-Ruffers.</t>
  </si>
  <si>
    <t>Ilse</t>
  </si>
  <si>
    <t>16900</t>
  </si>
  <si>
    <t>Gabriele</t>
  </si>
  <si>
    <t>16815</t>
  </si>
  <si>
    <t>Pfaff</t>
  </si>
  <si>
    <t>Melanie</t>
  </si>
  <si>
    <t>25009</t>
  </si>
  <si>
    <t>Zivaridou</t>
  </si>
  <si>
    <t>Triada</t>
  </si>
  <si>
    <t>25159</t>
  </si>
  <si>
    <t>Legl</t>
  </si>
  <si>
    <t>Renate</t>
  </si>
  <si>
    <t>07757</t>
  </si>
  <si>
    <t>Andrea</t>
  </si>
  <si>
    <t>16879</t>
  </si>
  <si>
    <t>Angelika</t>
  </si>
  <si>
    <t>07063</t>
  </si>
  <si>
    <t>Truchla-Gastl</t>
  </si>
  <si>
    <t>Maria</t>
  </si>
  <si>
    <t>07025</t>
  </si>
  <si>
    <t>Kato</t>
  </si>
  <si>
    <t>16728</t>
  </si>
  <si>
    <t>Schmid</t>
  </si>
  <si>
    <t>Birgit</t>
  </si>
  <si>
    <t>07820</t>
  </si>
  <si>
    <t>Prasch</t>
  </si>
  <si>
    <t>Brigitte</t>
  </si>
  <si>
    <t>07890</t>
  </si>
  <si>
    <t>Dopieralski</t>
  </si>
  <si>
    <t>Hanna</t>
  </si>
  <si>
    <t>16369</t>
  </si>
  <si>
    <t>Hofbauer</t>
  </si>
  <si>
    <t>Daniela</t>
  </si>
  <si>
    <t>16375</t>
  </si>
  <si>
    <t>25017</t>
  </si>
  <si>
    <t>16819</t>
  </si>
  <si>
    <t>Krauss</t>
  </si>
  <si>
    <t>07140</t>
  </si>
  <si>
    <t>Marina</t>
  </si>
  <si>
    <t>07154</t>
  </si>
  <si>
    <t>Hübsch</t>
  </si>
  <si>
    <t>Steffi</t>
  </si>
  <si>
    <t>07167</t>
  </si>
  <si>
    <t>Stegbauer</t>
  </si>
  <si>
    <t>Anita</t>
  </si>
  <si>
    <t>07269</t>
  </si>
  <si>
    <t>Dietrich</t>
  </si>
  <si>
    <t>Ursula</t>
  </si>
  <si>
    <t>07754</t>
  </si>
  <si>
    <t>Niersberger</t>
  </si>
  <si>
    <t>Gabi</t>
  </si>
  <si>
    <t>07710</t>
  </si>
  <si>
    <t>Ingeborg</t>
  </si>
  <si>
    <t>07974</t>
  </si>
  <si>
    <t>Brenner</t>
  </si>
  <si>
    <t>Eva-Maria</t>
  </si>
  <si>
    <t>07086</t>
  </si>
  <si>
    <t>Gertrud</t>
  </si>
  <si>
    <t>07019</t>
  </si>
  <si>
    <t>Laub</t>
  </si>
  <si>
    <t>Sabrina</t>
  </si>
  <si>
    <t>07445</t>
  </si>
  <si>
    <t>Fiochetta</t>
  </si>
  <si>
    <t>Anthony</t>
  </si>
  <si>
    <t>07967</t>
  </si>
  <si>
    <t>Wiesner</t>
  </si>
  <si>
    <t>07785</t>
  </si>
  <si>
    <t>Glasl</t>
  </si>
  <si>
    <t>Cornelia</t>
  </si>
  <si>
    <t>16712</t>
  </si>
  <si>
    <t>Herren Gruppe  A</t>
  </si>
  <si>
    <t>Herren Gruppe  B</t>
  </si>
  <si>
    <t xml:space="preserve"> Gruppe A</t>
  </si>
  <si>
    <t xml:space="preserve"> HERREN </t>
  </si>
  <si>
    <t>Vorname</t>
  </si>
  <si>
    <t>EDV
Nummer</t>
  </si>
  <si>
    <t>Bahn</t>
  </si>
  <si>
    <t>Herren Gruppe  D</t>
  </si>
  <si>
    <t xml:space="preserve">Damen Gruppe  D </t>
  </si>
  <si>
    <t xml:space="preserve">         Damen Gruppe  E , F</t>
  </si>
  <si>
    <t>07717</t>
  </si>
  <si>
    <t>Hubert</t>
  </si>
  <si>
    <t>16533</t>
  </si>
  <si>
    <t>Herrmann</t>
  </si>
  <si>
    <t>Mathias</t>
  </si>
  <si>
    <t>25043</t>
  </si>
  <si>
    <t>gesamt</t>
  </si>
  <si>
    <t>Susann</t>
  </si>
  <si>
    <t>Woithe</t>
  </si>
  <si>
    <t>25143</t>
  </si>
  <si>
    <t>Peetz</t>
  </si>
  <si>
    <t>Bianka</t>
  </si>
  <si>
    <t>Fehlkamm</t>
  </si>
  <si>
    <t>Hampfler</t>
  </si>
  <si>
    <t>07742</t>
  </si>
  <si>
    <t>Kollas</t>
  </si>
  <si>
    <t>zw Dif ( S )</t>
  </si>
  <si>
    <t>Dif. ( AJ )</t>
  </si>
  <si>
    <t>Gruppe</t>
  </si>
  <si>
    <t>Hd</t>
  </si>
  <si>
    <t>Name</t>
  </si>
  <si>
    <t>Sp.</t>
  </si>
  <si>
    <t>Ges.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</si>
</sst>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##,###,###"/>
    <numFmt numFmtId="174" formatCode="##\ ##\ ###"/>
    <numFmt numFmtId="175" formatCode="##\ ##\ ##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0\ 00\ 00"/>
    <numFmt numFmtId="180" formatCode="0#\ ##\ ##"/>
    <numFmt numFmtId="181" formatCode="0#\ #\ #\ ##"/>
    <numFmt numFmtId="182" formatCode="0.0"/>
    <numFmt numFmtId="183" formatCode="0.000"/>
    <numFmt numFmtId="184" formatCode="0.000000"/>
    <numFmt numFmtId="185" formatCode="0.00000"/>
    <numFmt numFmtId="186" formatCode="0.0000"/>
    <numFmt numFmtId="187" formatCode="d/\ mmm/\ yy"/>
    <numFmt numFmtId="188" formatCode="0.0E+00"/>
    <numFmt numFmtId="189" formatCode="0.000E+00"/>
    <numFmt numFmtId="190" formatCode="0;\-0.00;;@"/>
    <numFmt numFmtId="191" formatCode="0;\-0.000;;@"/>
    <numFmt numFmtId="192" formatCode="0;\-0.0000;;@"/>
    <numFmt numFmtId="193" formatCode="0;\-0.00000;;@"/>
    <numFmt numFmtId="194" formatCode="0;\-0.000000;;@"/>
    <numFmt numFmtId="195" formatCode="0;\-0.0000000;;@"/>
    <numFmt numFmtId="196" formatCode="0;\-0.00000000;;@"/>
    <numFmt numFmtId="197" formatCode="0;\-0.000000000;;@"/>
    <numFmt numFmtId="198" formatCode="0;\-0.0000000000;;@"/>
    <numFmt numFmtId="199" formatCode="0;\-0.00000000000;;@"/>
    <numFmt numFmtId="200" formatCode="0;\-0.000000000000;;@"/>
    <numFmt numFmtId="201" formatCode="0;\-0.0000000000000;;@"/>
    <numFmt numFmtId="202" formatCode="0;\-0.00000000000000;;@"/>
    <numFmt numFmtId="203" formatCode="0;\-0.000000000000000;;@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0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right"/>
    </xf>
    <xf numFmtId="18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Continuous" vertic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81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87" fontId="5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190" fontId="0" fillId="0" borderId="0" xfId="0" applyNumberFormat="1" applyFont="1" applyAlignment="1">
      <alignment horizontal="center"/>
    </xf>
    <xf numFmtId="190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/>
    </xf>
    <xf numFmtId="179" fontId="3" fillId="0" borderId="0" xfId="0" applyNumberFormat="1" applyFont="1" applyAlignment="1">
      <alignment horizontal="centerContinuous" vertical="center"/>
    </xf>
    <xf numFmtId="179" fontId="5" fillId="0" borderId="0" xfId="0" applyNumberFormat="1" applyFont="1" applyAlignment="1">
      <alignment horizontal="center"/>
    </xf>
    <xf numFmtId="179" fontId="0" fillId="0" borderId="2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1" fillId="0" borderId="2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1" xfId="0" applyNumberFormat="1" applyFont="1" applyBorder="1" applyAlignment="1">
      <alignment/>
    </xf>
    <xf numFmtId="179" fontId="3" fillId="0" borderId="0" xfId="0" applyNumberFormat="1" applyFont="1" applyAlignment="1">
      <alignment horizontal="centerContinuous"/>
    </xf>
    <xf numFmtId="179" fontId="5" fillId="0" borderId="0" xfId="0" applyNumberFormat="1" applyFont="1" applyAlignment="1">
      <alignment horizontal="left"/>
    </xf>
    <xf numFmtId="179" fontId="0" fillId="0" borderId="2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2" fillId="0" borderId="3" xfId="0" applyFont="1" applyBorder="1" applyAlignment="1">
      <alignment/>
    </xf>
    <xf numFmtId="49" fontId="12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80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79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18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181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181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49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49" fontId="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0" fillId="0" borderId="2" xfId="0" applyFont="1" applyBorder="1" applyAlignment="1">
      <alignment/>
    </xf>
    <xf numFmtId="190" fontId="9" fillId="0" borderId="0" xfId="0" applyNumberFormat="1" applyFont="1" applyAlignment="1">
      <alignment horizontal="center"/>
    </xf>
    <xf numFmtId="190" fontId="0" fillId="0" borderId="3" xfId="0" applyNumberFormat="1" applyFont="1" applyBorder="1" applyAlignment="1">
      <alignment horizontal="center"/>
    </xf>
    <xf numFmtId="190" fontId="0" fillId="0" borderId="3" xfId="0" applyNumberFormat="1" applyBorder="1" applyAlignment="1">
      <alignment horizontal="center"/>
    </xf>
    <xf numFmtId="190" fontId="0" fillId="0" borderId="5" xfId="0" applyNumberFormat="1" applyBorder="1" applyAlignment="1">
      <alignment horizontal="center"/>
    </xf>
    <xf numFmtId="190" fontId="0" fillId="0" borderId="11" xfId="0" applyNumberForma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2" xfId="0" applyNumberFormat="1" applyBorder="1" applyAlignment="1">
      <alignment/>
    </xf>
    <xf numFmtId="190" fontId="0" fillId="0" borderId="2" xfId="0" applyNumberFormat="1" applyBorder="1" applyAlignment="1">
      <alignment horizontal="center"/>
    </xf>
    <xf numFmtId="190" fontId="0" fillId="0" borderId="0" xfId="0" applyNumberFormat="1" applyAlignment="1">
      <alignment/>
    </xf>
    <xf numFmtId="190" fontId="1" fillId="0" borderId="0" xfId="0" applyNumberFormat="1" applyFont="1" applyAlignment="1">
      <alignment horizontal="right"/>
    </xf>
    <xf numFmtId="190" fontId="0" fillId="0" borderId="0" xfId="0" applyNumberFormat="1" applyAlignment="1">
      <alignment horizontal="right"/>
    </xf>
    <xf numFmtId="190" fontId="0" fillId="0" borderId="0" xfId="0" applyNumberFormat="1" applyFont="1" applyAlignment="1">
      <alignment horizontal="right"/>
    </xf>
    <xf numFmtId="190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0" fontId="0" fillId="0" borderId="0" xfId="0" applyNumberFormat="1" applyFont="1" applyBorder="1" applyAlignment="1">
      <alignment/>
    </xf>
    <xf numFmtId="190" fontId="0" fillId="0" borderId="0" xfId="0" applyNumberFormat="1" applyBorder="1" applyAlignment="1">
      <alignment/>
    </xf>
    <xf numFmtId="190" fontId="0" fillId="0" borderId="0" xfId="0" applyNumberFormat="1" applyAlignment="1">
      <alignment/>
    </xf>
    <xf numFmtId="190" fontId="3" fillId="0" borderId="0" xfId="0" applyNumberFormat="1" applyFont="1" applyAlignment="1">
      <alignment horizontal="centerContinuous"/>
    </xf>
    <xf numFmtId="190" fontId="5" fillId="0" borderId="0" xfId="0" applyNumberFormat="1" applyFont="1" applyAlignment="1">
      <alignment horizontal="left"/>
    </xf>
    <xf numFmtId="190" fontId="0" fillId="0" borderId="0" xfId="0" applyNumberFormat="1" applyAlignment="1">
      <alignment horizontal="left"/>
    </xf>
    <xf numFmtId="190" fontId="6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right"/>
    </xf>
    <xf numFmtId="190" fontId="1" fillId="0" borderId="2" xfId="0" applyNumberFormat="1" applyFont="1" applyBorder="1" applyAlignment="1">
      <alignment horizontal="right"/>
    </xf>
    <xf numFmtId="190" fontId="0" fillId="0" borderId="2" xfId="0" applyNumberForma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190" fontId="1" fillId="0" borderId="0" xfId="0" applyNumberFormat="1" applyFont="1" applyAlignment="1">
      <alignment/>
    </xf>
    <xf numFmtId="190" fontId="5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190" fontId="0" fillId="0" borderId="12" xfId="0" applyNumberFormat="1" applyBorder="1" applyAlignment="1">
      <alignment horizontal="center" vertical="center"/>
    </xf>
    <xf numFmtId="190" fontId="0" fillId="0" borderId="13" xfId="0" applyNumberFormat="1" applyBorder="1" applyAlignment="1">
      <alignment/>
    </xf>
    <xf numFmtId="190" fontId="0" fillId="0" borderId="0" xfId="0" applyNumberFormat="1" applyBorder="1" applyAlignment="1">
      <alignment horizontal="centerContinuous" vertical="center"/>
    </xf>
    <xf numFmtId="190" fontId="0" fillId="0" borderId="0" xfId="0" applyNumberFormat="1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90" fontId="0" fillId="0" borderId="0" xfId="0" applyNumberFormat="1" applyBorder="1" applyAlignment="1">
      <alignment horizontal="center" vertical="center"/>
    </xf>
    <xf numFmtId="190" fontId="0" fillId="0" borderId="12" xfId="0" applyNumberFormat="1" applyBorder="1" applyAlignment="1">
      <alignment/>
    </xf>
    <xf numFmtId="190" fontId="0" fillId="0" borderId="14" xfId="0" applyNumberFormat="1" applyBorder="1" applyAlignment="1">
      <alignment horizontal="center"/>
    </xf>
    <xf numFmtId="190" fontId="0" fillId="0" borderId="13" xfId="0" applyNumberFormat="1" applyBorder="1" applyAlignment="1">
      <alignment horizontal="center"/>
    </xf>
    <xf numFmtId="190" fontId="0" fillId="0" borderId="11" xfId="0" applyNumberFormat="1" applyFont="1" applyBorder="1" applyAlignment="1">
      <alignment horizontal="center"/>
    </xf>
    <xf numFmtId="190" fontId="0" fillId="0" borderId="15" xfId="0" applyNumberFormat="1" applyFont="1" applyBorder="1" applyAlignment="1">
      <alignment/>
    </xf>
    <xf numFmtId="190" fontId="0" fillId="0" borderId="12" xfId="0" applyNumberFormat="1" applyBorder="1" applyAlignment="1">
      <alignment horizontal="centerContinuous" vertical="center"/>
    </xf>
    <xf numFmtId="190" fontId="0" fillId="0" borderId="14" xfId="0" applyNumberFormat="1" applyBorder="1" applyAlignment="1">
      <alignment horizontal="centerContinuous" vertical="center"/>
    </xf>
    <xf numFmtId="190" fontId="0" fillId="0" borderId="13" xfId="0" applyNumberFormat="1" applyBorder="1" applyAlignment="1">
      <alignment horizontal="centerContinuous" vertical="center"/>
    </xf>
    <xf numFmtId="190" fontId="5" fillId="0" borderId="0" xfId="0" applyNumberFormat="1" applyFont="1" applyAlignment="1">
      <alignment/>
    </xf>
    <xf numFmtId="190" fontId="0" fillId="0" borderId="0" xfId="0" applyNumberFormat="1" applyFont="1" applyBorder="1" applyAlignment="1">
      <alignment horizontal="right"/>
    </xf>
    <xf numFmtId="190" fontId="9" fillId="0" borderId="0" xfId="0" applyNumberFormat="1" applyFont="1" applyAlignment="1">
      <alignment horizontal="centerContinuous"/>
    </xf>
    <xf numFmtId="190" fontId="0" fillId="0" borderId="0" xfId="0" applyNumberFormat="1" applyBorder="1" applyAlignment="1">
      <alignment horizontal="centerContinuous"/>
    </xf>
    <xf numFmtId="190" fontId="0" fillId="0" borderId="0" xfId="0" applyNumberFormat="1" applyAlignment="1">
      <alignment horizontal="centerContinuous"/>
    </xf>
    <xf numFmtId="190" fontId="13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left"/>
    </xf>
    <xf numFmtId="190" fontId="0" fillId="0" borderId="8" xfId="0" applyNumberFormat="1" applyBorder="1" applyAlignment="1">
      <alignment horizontal="center"/>
    </xf>
    <xf numFmtId="190" fontId="0" fillId="0" borderId="8" xfId="0" applyNumberFormat="1" applyFont="1" applyBorder="1" applyAlignment="1">
      <alignment horizontal="left"/>
    </xf>
    <xf numFmtId="190" fontId="0" fillId="0" borderId="10" xfId="0" applyNumberFormat="1" applyFont="1" applyBorder="1" applyAlignment="1">
      <alignment horizontal="left"/>
    </xf>
    <xf numFmtId="190" fontId="0" fillId="0" borderId="5" xfId="0" applyNumberFormat="1" applyBorder="1" applyAlignment="1">
      <alignment/>
    </xf>
    <xf numFmtId="190" fontId="1" fillId="0" borderId="0" xfId="0" applyNumberFormat="1" applyFont="1" applyBorder="1" applyAlignment="1">
      <alignment horizontal="right"/>
    </xf>
    <xf numFmtId="190" fontId="0" fillId="0" borderId="9" xfId="0" applyNumberFormat="1" applyFont="1" applyBorder="1" applyAlignment="1">
      <alignment horizontal="left"/>
    </xf>
    <xf numFmtId="190" fontId="0" fillId="0" borderId="16" xfId="0" applyNumberFormat="1" applyBorder="1" applyAlignment="1">
      <alignment/>
    </xf>
    <xf numFmtId="190" fontId="1" fillId="0" borderId="1" xfId="0" applyNumberFormat="1" applyFont="1" applyBorder="1" applyAlignment="1">
      <alignment horizontal="right"/>
    </xf>
    <xf numFmtId="190" fontId="0" fillId="0" borderId="1" xfId="0" applyNumberFormat="1" applyBorder="1" applyAlignment="1">
      <alignment horizontal="right"/>
    </xf>
    <xf numFmtId="190" fontId="0" fillId="0" borderId="1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90" fontId="0" fillId="0" borderId="17" xfId="0" applyNumberFormat="1" applyBorder="1" applyAlignment="1">
      <alignment/>
    </xf>
    <xf numFmtId="19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190" fontId="0" fillId="0" borderId="20" xfId="0" applyNumberFormat="1" applyFont="1" applyBorder="1" applyAlignment="1">
      <alignment horizontal="center"/>
    </xf>
    <xf numFmtId="190" fontId="0" fillId="0" borderId="21" xfId="0" applyNumberFormat="1" applyFont="1" applyBorder="1" applyAlignment="1">
      <alignment horizontal="center"/>
    </xf>
    <xf numFmtId="190" fontId="0" fillId="0" borderId="22" xfId="0" applyNumberFormat="1" applyFont="1" applyBorder="1" applyAlignment="1">
      <alignment horizontal="center"/>
    </xf>
    <xf numFmtId="190" fontId="0" fillId="0" borderId="23" xfId="0" applyNumberFormat="1" applyFont="1" applyBorder="1" applyAlignment="1">
      <alignment horizontal="center"/>
    </xf>
    <xf numFmtId="190" fontId="0" fillId="0" borderId="24" xfId="0" applyNumberFormat="1" applyBorder="1" applyAlignment="1">
      <alignment horizontal="center"/>
    </xf>
    <xf numFmtId="190" fontId="0" fillId="0" borderId="8" xfId="0" applyNumberFormat="1" applyFon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190" fontId="15" fillId="0" borderId="0" xfId="0" applyNumberFormat="1" applyFont="1" applyAlignment="1">
      <alignment horizontal="center" vertical="center"/>
    </xf>
    <xf numFmtId="190" fontId="16" fillId="0" borderId="0" xfId="0" applyNumberFormat="1" applyFont="1" applyAlignment="1">
      <alignment/>
    </xf>
    <xf numFmtId="190" fontId="0" fillId="0" borderId="23" xfId="0" applyNumberFormat="1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90" fontId="0" fillId="0" borderId="20" xfId="0" applyNumberFormat="1" applyBorder="1" applyAlignment="1">
      <alignment horizontal="center"/>
    </xf>
    <xf numFmtId="190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90" fontId="0" fillId="0" borderId="3" xfId="0" applyNumberFormat="1" applyFont="1" applyBorder="1" applyAlignment="1">
      <alignment horizontal="center" vertical="center"/>
    </xf>
    <xf numFmtId="190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90" fontId="0" fillId="0" borderId="11" xfId="0" applyNumberForma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0" fillId="0" borderId="0" xfId="0" applyNumberFormat="1" applyAlignment="1">
      <alignment vertical="center"/>
    </xf>
    <xf numFmtId="190" fontId="0" fillId="0" borderId="5" xfId="0" applyNumberFormat="1" applyFont="1" applyBorder="1" applyAlignment="1">
      <alignment horizontal="center" vertical="center"/>
    </xf>
    <xf numFmtId="190" fontId="12" fillId="0" borderId="0" xfId="0" applyNumberFormat="1" applyFont="1" applyBorder="1" applyAlignment="1">
      <alignment horizontal="center" vertical="center"/>
    </xf>
    <xf numFmtId="190" fontId="2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90" fontId="0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90" fontId="17" fillId="0" borderId="0" xfId="0" applyNumberFormat="1" applyFont="1" applyAlignment="1">
      <alignment horizontal="center"/>
    </xf>
    <xf numFmtId="190" fontId="18" fillId="0" borderId="0" xfId="0" applyNumberFormat="1" applyFont="1" applyAlignment="1">
      <alignment/>
    </xf>
    <xf numFmtId="190" fontId="15" fillId="0" borderId="0" xfId="0" applyNumberFormat="1" applyFont="1" applyAlignment="1">
      <alignment horizontal="center"/>
    </xf>
    <xf numFmtId="190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90" fontId="9" fillId="0" borderId="0" xfId="0" applyNumberFormat="1" applyFont="1" applyAlignment="1">
      <alignment horizontal="center"/>
    </xf>
    <xf numFmtId="190" fontId="0" fillId="0" borderId="2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0" fillId="0" borderId="27" xfId="0" applyNumberFormat="1" applyFont="1" applyBorder="1" applyAlignment="1">
      <alignment/>
    </xf>
    <xf numFmtId="190" fontId="0" fillId="0" borderId="21" xfId="0" applyNumberFormat="1" applyBorder="1" applyAlignment="1">
      <alignment horizontal="center"/>
    </xf>
    <xf numFmtId="190" fontId="6" fillId="0" borderId="0" xfId="0" applyNumberFormat="1" applyFont="1" applyAlignment="1">
      <alignment horizontal="center"/>
    </xf>
    <xf numFmtId="190" fontId="17" fillId="0" borderId="0" xfId="0" applyNumberFormat="1" applyFont="1" applyAlignment="1">
      <alignment horizontal="center" vertical="center"/>
    </xf>
    <xf numFmtId="190" fontId="19" fillId="0" borderId="0" xfId="0" applyNumberFormat="1" applyFont="1" applyAlignment="1">
      <alignment horizontal="center"/>
    </xf>
    <xf numFmtId="190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showZeros="0" zoomScale="65" zoomScaleNormal="65" zoomScaleSheetLayoutView="65" workbookViewId="0" topLeftCell="A1">
      <selection activeCell="P23" sqref="P23"/>
    </sheetView>
  </sheetViews>
  <sheetFormatPr defaultColWidth="11.421875" defaultRowHeight="12.75"/>
  <cols>
    <col min="1" max="1" width="4.00390625" style="0" customWidth="1"/>
    <col min="2" max="2" width="3.57421875" style="0" customWidth="1"/>
    <col min="3" max="3" width="7.57421875" style="0" customWidth="1"/>
    <col min="4" max="4" width="15.8515625" style="0" customWidth="1"/>
    <col min="5" max="5" width="16.00390625" style="0" customWidth="1"/>
    <col min="6" max="6" width="10.140625" style="80" customWidth="1"/>
    <col min="7" max="7" width="9.421875" style="0" customWidth="1"/>
    <col min="8" max="13" width="5.140625" style="0" customWidth="1"/>
    <col min="14" max="14" width="7.57421875" style="0" customWidth="1"/>
    <col min="15" max="15" width="4.00390625" style="0" customWidth="1"/>
    <col min="16" max="16" width="9.28125" style="0" bestFit="1" customWidth="1"/>
    <col min="17" max="17" width="4.140625" style="24" bestFit="1" customWidth="1"/>
    <col min="18" max="18" width="11.140625" style="24" customWidth="1"/>
    <col min="19" max="19" width="1.7109375" style="24" customWidth="1"/>
    <col min="20" max="20" width="9.57421875" style="0" bestFit="1" customWidth="1"/>
    <col min="21" max="26" width="5.140625" style="0" customWidth="1"/>
    <col min="27" max="27" width="8.421875" style="0" customWidth="1"/>
    <col min="28" max="28" width="5.140625" style="0" customWidth="1"/>
    <col min="29" max="29" width="8.28125" style="0" customWidth="1"/>
    <col min="30" max="30" width="4.00390625" style="24" customWidth="1"/>
    <col min="31" max="31" width="1.8515625" style="24" customWidth="1"/>
    <col min="32" max="32" width="8.7109375" style="0" customWidth="1"/>
    <col min="33" max="33" width="1.8515625" style="0" bestFit="1" customWidth="1"/>
    <col min="34" max="34" width="13.00390625" style="24" bestFit="1" customWidth="1"/>
    <col min="35" max="35" width="11.421875" style="37" customWidth="1"/>
    <col min="36" max="36" width="1.28515625" style="0" customWidth="1"/>
  </cols>
  <sheetData>
    <row r="1" spans="1:35" ht="15.75" thickBot="1">
      <c r="A1" s="1"/>
      <c r="B1" s="2"/>
      <c r="C1" s="2"/>
      <c r="D1" s="53"/>
      <c r="E1" s="53"/>
      <c r="F1" s="81"/>
      <c r="G1" s="59"/>
      <c r="H1" s="26"/>
      <c r="I1" s="26"/>
      <c r="J1" s="53"/>
      <c r="K1" s="53"/>
      <c r="L1" s="53"/>
      <c r="M1" s="53"/>
      <c r="N1" s="53"/>
      <c r="O1" s="53"/>
      <c r="P1" s="53"/>
      <c r="Q1" s="27"/>
      <c r="R1" s="27"/>
      <c r="S1" s="27"/>
      <c r="T1" s="3"/>
      <c r="U1" s="52"/>
      <c r="V1" s="52"/>
      <c r="W1" s="52"/>
      <c r="X1" s="52"/>
      <c r="Y1" s="52"/>
      <c r="Z1" s="52"/>
      <c r="AA1" s="52"/>
      <c r="AB1" s="52"/>
      <c r="AC1" s="52"/>
      <c r="AD1" s="89"/>
      <c r="AE1" s="89"/>
      <c r="AF1" s="52"/>
      <c r="AG1" s="52"/>
      <c r="AH1" s="89"/>
      <c r="AI1" s="137"/>
    </row>
    <row r="2" spans="1:35" ht="9.75" customHeight="1" thickTop="1">
      <c r="A2" s="5"/>
      <c r="B2" s="6"/>
      <c r="C2" s="6"/>
      <c r="D2" s="55"/>
      <c r="E2" s="55"/>
      <c r="F2" s="82"/>
      <c r="G2" s="54"/>
      <c r="H2" s="51"/>
      <c r="I2" s="51"/>
      <c r="J2" s="55"/>
      <c r="K2" s="55"/>
      <c r="L2" s="55"/>
      <c r="M2" s="55"/>
      <c r="N2" s="55"/>
      <c r="O2" s="51"/>
      <c r="P2" s="51"/>
      <c r="Q2" s="88"/>
      <c r="R2" s="88"/>
      <c r="S2" s="88"/>
      <c r="T2" s="51"/>
      <c r="U2" s="26"/>
      <c r="V2" s="26"/>
      <c r="W2" s="26"/>
      <c r="X2" s="26"/>
      <c r="Y2" s="26"/>
      <c r="Z2" s="26"/>
      <c r="AA2" s="26"/>
      <c r="AB2" s="26"/>
      <c r="AC2" s="26"/>
      <c r="AD2" s="27"/>
      <c r="AE2" s="27"/>
      <c r="AF2" s="26"/>
      <c r="AG2" s="26"/>
      <c r="AH2" s="27"/>
      <c r="AI2" s="33"/>
    </row>
    <row r="3" spans="1:35" ht="26.25">
      <c r="A3" s="259" t="s">
        <v>139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33"/>
    </row>
    <row r="4" spans="1:35" ht="15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33"/>
    </row>
    <row r="5" spans="1:35" ht="15">
      <c r="A5" s="37"/>
      <c r="B5" s="18"/>
      <c r="C5" s="18"/>
      <c r="D5" s="18"/>
      <c r="E5" s="18"/>
      <c r="F5" s="71"/>
      <c r="G5" s="18"/>
      <c r="H5" s="18"/>
      <c r="I5" s="18"/>
      <c r="J5" s="18"/>
      <c r="K5" s="18"/>
      <c r="L5" s="18"/>
      <c r="M5" s="18"/>
      <c r="N5" s="18"/>
      <c r="O5" s="18"/>
      <c r="P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7"/>
      <c r="AE5" s="27"/>
      <c r="AF5" s="18"/>
      <c r="AG5" s="18"/>
      <c r="AH5" s="27"/>
      <c r="AI5" s="33"/>
    </row>
    <row r="6" spans="1:35" ht="30" customHeight="1">
      <c r="A6" s="1"/>
      <c r="B6" s="53"/>
      <c r="C6" s="53"/>
      <c r="D6" s="53"/>
      <c r="E6" s="53"/>
      <c r="F6" s="83"/>
      <c r="G6" s="43"/>
      <c r="H6" s="26"/>
      <c r="I6" s="65"/>
      <c r="J6" s="261" t="s">
        <v>544</v>
      </c>
      <c r="K6" s="261"/>
      <c r="L6" s="261"/>
      <c r="M6" s="261"/>
      <c r="N6" s="261"/>
      <c r="O6" s="261"/>
      <c r="P6" s="261"/>
      <c r="Q6" s="261"/>
      <c r="R6" s="261"/>
      <c r="S6" s="262"/>
      <c r="T6" s="262"/>
      <c r="U6" s="26"/>
      <c r="V6" s="26"/>
      <c r="W6" s="26"/>
      <c r="X6" s="26"/>
      <c r="Y6" s="26"/>
      <c r="Z6" s="26"/>
      <c r="AA6" s="26"/>
      <c r="AB6" s="26"/>
      <c r="AC6" s="26"/>
      <c r="AD6" s="27"/>
      <c r="AE6" s="27"/>
      <c r="AF6" s="26"/>
      <c r="AG6" s="26"/>
      <c r="AH6" s="27"/>
      <c r="AI6" s="33"/>
    </row>
    <row r="7" spans="1:35" ht="18.75" customHeight="1">
      <c r="A7" s="10" t="s">
        <v>140</v>
      </c>
      <c r="B7" s="28"/>
      <c r="C7" s="28"/>
      <c r="D7" s="28"/>
      <c r="E7" s="28"/>
      <c r="F7" s="84"/>
      <c r="G7" s="44"/>
      <c r="H7" s="29"/>
      <c r="I7" s="13"/>
      <c r="J7" s="8"/>
      <c r="K7" s="9"/>
      <c r="L7" s="9"/>
      <c r="M7" s="9"/>
      <c r="N7" s="9"/>
      <c r="O7" s="14"/>
      <c r="P7" s="14"/>
      <c r="Q7" s="27"/>
      <c r="R7" s="27"/>
      <c r="S7" s="27"/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14" t="s">
        <v>63</v>
      </c>
      <c r="AI7" s="33"/>
    </row>
    <row r="8" spans="1:35" ht="9" customHeight="1" thickBot="1">
      <c r="A8" s="15"/>
      <c r="B8" s="41"/>
      <c r="C8" s="41"/>
      <c r="D8" s="41"/>
      <c r="E8" s="41"/>
      <c r="F8" s="85"/>
      <c r="G8" s="56"/>
      <c r="H8" s="52"/>
      <c r="I8" s="52"/>
      <c r="J8" s="41"/>
      <c r="K8" s="41"/>
      <c r="L8" s="41"/>
      <c r="M8" s="41"/>
      <c r="N8" s="41"/>
      <c r="O8" s="52"/>
      <c r="P8" s="52"/>
      <c r="Q8" s="89"/>
      <c r="R8" s="89"/>
      <c r="S8" s="89"/>
      <c r="T8" s="52"/>
      <c r="U8" s="52"/>
      <c r="V8" s="52"/>
      <c r="W8" s="52"/>
      <c r="X8" s="52"/>
      <c r="Y8" s="52"/>
      <c r="Z8" s="52"/>
      <c r="AA8" s="52"/>
      <c r="AB8" s="52"/>
      <c r="AC8" s="52"/>
      <c r="AD8" s="89"/>
      <c r="AE8" s="89"/>
      <c r="AF8" s="52"/>
      <c r="AG8" s="52"/>
      <c r="AH8" s="89"/>
      <c r="AI8" s="137"/>
    </row>
    <row r="9" spans="1:35" ht="15.75" thickTop="1">
      <c r="A9" s="1"/>
      <c r="B9" s="53"/>
      <c r="C9" s="53"/>
      <c r="D9" s="53"/>
      <c r="E9" s="53"/>
      <c r="F9" s="86"/>
      <c r="G9" s="57"/>
      <c r="H9" s="40"/>
      <c r="I9" s="40"/>
      <c r="J9" s="32"/>
      <c r="K9" s="32"/>
      <c r="L9" s="32"/>
      <c r="M9" s="32"/>
      <c r="N9" s="32"/>
      <c r="O9" s="40"/>
      <c r="P9" s="40"/>
      <c r="Q9" s="212"/>
      <c r="R9" s="27"/>
      <c r="S9" s="27"/>
      <c r="T9" s="40"/>
      <c r="U9" s="26"/>
      <c r="V9" s="26"/>
      <c r="W9" s="26"/>
      <c r="X9" s="26"/>
      <c r="Y9" s="26"/>
      <c r="Z9" s="26"/>
      <c r="AA9" s="26"/>
      <c r="AB9" s="26"/>
      <c r="AC9" s="26"/>
      <c r="AD9" s="27"/>
      <c r="AE9" s="27"/>
      <c r="AF9" s="26"/>
      <c r="AG9" s="26"/>
      <c r="AH9" s="27"/>
      <c r="AI9" s="33"/>
    </row>
    <row r="10" spans="1:35" ht="16.5">
      <c r="A10" s="17"/>
      <c r="B10" s="3"/>
      <c r="C10" s="3"/>
      <c r="D10" s="3"/>
      <c r="E10" s="3"/>
      <c r="F10" s="87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27"/>
      <c r="S10" s="27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7"/>
      <c r="AE10" s="27"/>
      <c r="AF10" s="26"/>
      <c r="AG10" s="26"/>
      <c r="AH10" s="27"/>
      <c r="AI10" s="33"/>
    </row>
    <row r="11" spans="1:35" ht="16.5" thickBot="1">
      <c r="A11" s="15"/>
      <c r="B11" s="15"/>
      <c r="C11" s="15"/>
      <c r="D11" s="15"/>
      <c r="E11" s="15"/>
      <c r="F11" s="7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90"/>
      <c r="S11" s="9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90"/>
      <c r="AE11" s="90"/>
      <c r="AF11" s="15"/>
      <c r="AG11" s="15"/>
      <c r="AH11" s="90"/>
      <c r="AI11" s="136"/>
    </row>
    <row r="12" spans="1:35" ht="16.5" thickTop="1">
      <c r="A12" s="62"/>
      <c r="B12" s="62"/>
      <c r="C12" s="62"/>
      <c r="D12" s="62"/>
      <c r="E12" s="62"/>
      <c r="F12" s="78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91"/>
      <c r="S12" s="9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91"/>
      <c r="AE12" s="91"/>
      <c r="AF12" s="62"/>
      <c r="AG12" s="62"/>
      <c r="AH12" s="91"/>
      <c r="AI12" s="92"/>
    </row>
    <row r="13" spans="1:38" ht="30" customHeight="1">
      <c r="A13" s="118" t="s">
        <v>52</v>
      </c>
      <c r="B13" s="118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43" t="s">
        <v>50</v>
      </c>
      <c r="R13" s="122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K13" s="228" t="s">
        <v>570</v>
      </c>
      <c r="AL13" s="227" t="s">
        <v>571</v>
      </c>
    </row>
    <row r="14" spans="1:48" ht="28.5" customHeight="1">
      <c r="A14" s="116" t="s">
        <v>82</v>
      </c>
      <c r="B14" s="94" t="s">
        <v>64</v>
      </c>
      <c r="C14" s="94" t="s">
        <v>29</v>
      </c>
      <c r="D14" s="96" t="s">
        <v>151</v>
      </c>
      <c r="E14" s="96" t="s">
        <v>150</v>
      </c>
      <c r="F14" s="97" t="s">
        <v>149</v>
      </c>
      <c r="G14" s="98" t="s">
        <v>3</v>
      </c>
      <c r="H14" s="99">
        <v>242</v>
      </c>
      <c r="I14" s="99">
        <v>227</v>
      </c>
      <c r="J14" s="99">
        <v>246</v>
      </c>
      <c r="K14" s="99">
        <v>269</v>
      </c>
      <c r="L14" s="99">
        <v>247</v>
      </c>
      <c r="M14" s="99">
        <v>235</v>
      </c>
      <c r="N14" s="100">
        <f aca="true" t="shared" si="0" ref="N14:N46">SUM(H14:M14)</f>
        <v>1466</v>
      </c>
      <c r="O14" s="101"/>
      <c r="P14" s="100">
        <f aca="true" t="shared" si="1" ref="P14:P46">SUM(N14:O14)</f>
        <v>1466</v>
      </c>
      <c r="Q14" s="216">
        <f aca="true" t="shared" si="2" ref="Q14:Q46">COUNTIF(H14:M14,"&gt;0")</f>
        <v>6</v>
      </c>
      <c r="R14" s="218">
        <f aca="true" t="shared" si="3" ref="R14:R33">P14/Q14</f>
        <v>244.33333333333334</v>
      </c>
      <c r="S14" s="226">
        <f>MAX(H14:M14)-MIN(H14:M14)</f>
        <v>42</v>
      </c>
      <c r="T14" s="148" t="s">
        <v>4</v>
      </c>
      <c r="U14" s="99">
        <v>216</v>
      </c>
      <c r="V14" s="99">
        <v>259</v>
      </c>
      <c r="W14" s="99">
        <v>268</v>
      </c>
      <c r="X14" s="99">
        <v>205</v>
      </c>
      <c r="Y14" s="99">
        <v>225</v>
      </c>
      <c r="Z14" s="99">
        <v>208</v>
      </c>
      <c r="AA14" s="100">
        <f aca="true" t="shared" si="4" ref="AA14:AA27">SUM(U14:Z14)</f>
        <v>1381</v>
      </c>
      <c r="AB14" s="101"/>
      <c r="AC14" s="100">
        <f aca="true" t="shared" si="5" ref="AC14:AC27">SUM(AA14+AB14)</f>
        <v>1381</v>
      </c>
      <c r="AD14" s="144">
        <f aca="true" t="shared" si="6" ref="AD14:AD33">COUNTIF(U14:Z14,"&gt;0")+Q14</f>
        <v>12</v>
      </c>
      <c r="AE14" s="147"/>
      <c r="AF14" s="146">
        <f aca="true" t="shared" si="7" ref="AF14:AF33">SUM(AC14,P14)</f>
        <v>2847</v>
      </c>
      <c r="AG14" s="139"/>
      <c r="AH14" s="138">
        <f aca="true" t="shared" si="8" ref="AH14:AH27">AF14/AD14</f>
        <v>237.25</v>
      </c>
      <c r="AI14" s="226"/>
      <c r="AJ14" s="231">
        <f>P14-AC14</f>
        <v>85</v>
      </c>
      <c r="AP14" t="str">
        <f>'Herren A'!D14</f>
        <v>Weber</v>
      </c>
      <c r="AQ14" t="str">
        <f>'Herren A'!E14</f>
        <v>Wolfgang</v>
      </c>
      <c r="AR14" s="24" t="str">
        <f>'Herren A'!F14</f>
        <v>16252</v>
      </c>
      <c r="AT14" s="232">
        <f>'Herren A'!AD14</f>
        <v>12</v>
      </c>
      <c r="AV14" s="24">
        <f>'Herren A'!N14+'Herren A'!AA14</f>
        <v>2847</v>
      </c>
    </row>
    <row r="15" spans="1:48" ht="28.5" customHeight="1">
      <c r="A15" s="116" t="s">
        <v>81</v>
      </c>
      <c r="B15" s="94" t="s">
        <v>64</v>
      </c>
      <c r="C15" s="94" t="s">
        <v>72</v>
      </c>
      <c r="D15" s="96" t="s">
        <v>145</v>
      </c>
      <c r="E15" s="96" t="s">
        <v>144</v>
      </c>
      <c r="F15" s="97" t="s">
        <v>143</v>
      </c>
      <c r="G15" s="98" t="s">
        <v>3</v>
      </c>
      <c r="H15" s="99">
        <v>181</v>
      </c>
      <c r="I15" s="99">
        <v>193</v>
      </c>
      <c r="J15" s="99">
        <v>269</v>
      </c>
      <c r="K15" s="99">
        <v>205</v>
      </c>
      <c r="L15" s="99">
        <v>267</v>
      </c>
      <c r="M15" s="99">
        <v>223</v>
      </c>
      <c r="N15" s="100">
        <f t="shared" si="0"/>
        <v>1338</v>
      </c>
      <c r="O15" s="101"/>
      <c r="P15" s="100">
        <f t="shared" si="1"/>
        <v>1338</v>
      </c>
      <c r="Q15" s="216">
        <f t="shared" si="2"/>
        <v>6</v>
      </c>
      <c r="R15" s="218">
        <f t="shared" si="3"/>
        <v>223</v>
      </c>
      <c r="S15" s="226">
        <f aca="true" t="shared" si="9" ref="S15:S33">MAX(H15:M15)-MIN(H15:M15)</f>
        <v>88</v>
      </c>
      <c r="T15" s="148" t="s">
        <v>4</v>
      </c>
      <c r="U15" s="99">
        <v>289</v>
      </c>
      <c r="V15" s="99">
        <v>224</v>
      </c>
      <c r="W15" s="99">
        <v>207</v>
      </c>
      <c r="X15" s="99">
        <v>195</v>
      </c>
      <c r="Y15" s="99">
        <v>238</v>
      </c>
      <c r="Z15" s="99">
        <v>206</v>
      </c>
      <c r="AA15" s="100">
        <f t="shared" si="4"/>
        <v>1359</v>
      </c>
      <c r="AB15" s="101"/>
      <c r="AC15" s="100">
        <f t="shared" si="5"/>
        <v>1359</v>
      </c>
      <c r="AD15" s="144">
        <f t="shared" si="6"/>
        <v>12</v>
      </c>
      <c r="AE15" s="147"/>
      <c r="AF15" s="146">
        <f t="shared" si="7"/>
        <v>2697</v>
      </c>
      <c r="AG15" s="139"/>
      <c r="AH15" s="138">
        <f t="shared" si="8"/>
        <v>224.75</v>
      </c>
      <c r="AI15" s="226"/>
      <c r="AJ15" s="231">
        <f aca="true" t="shared" si="10" ref="AJ15:AJ33">P15-AC15</f>
        <v>-21</v>
      </c>
      <c r="AP15" t="str">
        <f>'Herren A'!D15</f>
        <v>Tscharke</v>
      </c>
      <c r="AQ15" t="str">
        <f>'Herren A'!E15</f>
        <v>Uwe</v>
      </c>
      <c r="AR15" s="24" t="str">
        <f>'Herren A'!F15</f>
        <v>15302</v>
      </c>
      <c r="AT15" s="232">
        <f>'Herren A'!AD15</f>
        <v>12</v>
      </c>
      <c r="AV15" s="24">
        <f>'Herren A'!N15+'Herren A'!AA15</f>
        <v>2697</v>
      </c>
    </row>
    <row r="16" spans="1:48" ht="28.5" customHeight="1">
      <c r="A16" s="116" t="s">
        <v>83</v>
      </c>
      <c r="B16" s="94" t="s">
        <v>64</v>
      </c>
      <c r="C16" s="103" t="s">
        <v>29</v>
      </c>
      <c r="D16" s="96" t="s">
        <v>167</v>
      </c>
      <c r="E16" s="96" t="s">
        <v>166</v>
      </c>
      <c r="F16" s="97" t="s">
        <v>165</v>
      </c>
      <c r="G16" s="98" t="s">
        <v>3</v>
      </c>
      <c r="H16" s="99">
        <v>228</v>
      </c>
      <c r="I16" s="99">
        <v>205</v>
      </c>
      <c r="J16" s="99">
        <v>180</v>
      </c>
      <c r="K16" s="99">
        <v>248</v>
      </c>
      <c r="L16" s="99">
        <v>162</v>
      </c>
      <c r="M16" s="99">
        <v>226</v>
      </c>
      <c r="N16" s="100">
        <f t="shared" si="0"/>
        <v>1249</v>
      </c>
      <c r="O16" s="101"/>
      <c r="P16" s="100">
        <f t="shared" si="1"/>
        <v>1249</v>
      </c>
      <c r="Q16" s="216">
        <f t="shared" si="2"/>
        <v>6</v>
      </c>
      <c r="R16" s="218">
        <f t="shared" si="3"/>
        <v>208.16666666666666</v>
      </c>
      <c r="S16" s="226">
        <f t="shared" si="9"/>
        <v>86</v>
      </c>
      <c r="T16" s="148" t="s">
        <v>4</v>
      </c>
      <c r="U16" s="99">
        <v>245</v>
      </c>
      <c r="V16" s="99">
        <v>256</v>
      </c>
      <c r="W16" s="99">
        <v>247</v>
      </c>
      <c r="X16" s="99">
        <v>247</v>
      </c>
      <c r="Y16" s="99">
        <v>182</v>
      </c>
      <c r="Z16" s="99">
        <v>203</v>
      </c>
      <c r="AA16" s="100">
        <f t="shared" si="4"/>
        <v>1380</v>
      </c>
      <c r="AB16" s="101"/>
      <c r="AC16" s="100">
        <f t="shared" si="5"/>
        <v>1380</v>
      </c>
      <c r="AD16" s="144">
        <f t="shared" si="6"/>
        <v>12</v>
      </c>
      <c r="AE16" s="147"/>
      <c r="AF16" s="146">
        <f t="shared" si="7"/>
        <v>2629</v>
      </c>
      <c r="AG16" s="139"/>
      <c r="AH16" s="138">
        <f t="shared" si="8"/>
        <v>219.08333333333334</v>
      </c>
      <c r="AI16" s="226"/>
      <c r="AJ16" s="231">
        <f t="shared" si="10"/>
        <v>-131</v>
      </c>
      <c r="AP16" t="str">
        <f>'Herren A'!D16</f>
        <v>Fischbach</v>
      </c>
      <c r="AQ16" t="str">
        <f>'Herren A'!E16</f>
        <v>Max</v>
      </c>
      <c r="AR16" s="24" t="str">
        <f>'Herren A'!F16</f>
        <v>16245</v>
      </c>
      <c r="AT16" s="232">
        <f>'Herren A'!AD16</f>
        <v>12</v>
      </c>
      <c r="AV16" s="24">
        <f>'Herren A'!N16+'Herren A'!AA16</f>
        <v>2629</v>
      </c>
    </row>
    <row r="17" spans="1:48" ht="28.5" customHeight="1">
      <c r="A17" s="116" t="s">
        <v>84</v>
      </c>
      <c r="B17" s="94" t="s">
        <v>64</v>
      </c>
      <c r="C17" s="94" t="s">
        <v>71</v>
      </c>
      <c r="D17" s="96" t="s">
        <v>178</v>
      </c>
      <c r="E17" s="96" t="s">
        <v>150</v>
      </c>
      <c r="F17" s="97" t="s">
        <v>177</v>
      </c>
      <c r="G17" s="98" t="s">
        <v>3</v>
      </c>
      <c r="H17" s="99">
        <v>217</v>
      </c>
      <c r="I17" s="99">
        <v>268</v>
      </c>
      <c r="J17" s="99">
        <v>194</v>
      </c>
      <c r="K17" s="99">
        <v>269</v>
      </c>
      <c r="L17" s="99">
        <v>216</v>
      </c>
      <c r="M17" s="99">
        <v>235</v>
      </c>
      <c r="N17" s="100">
        <f t="shared" si="0"/>
        <v>1399</v>
      </c>
      <c r="O17" s="101"/>
      <c r="P17" s="100">
        <f t="shared" si="1"/>
        <v>1399</v>
      </c>
      <c r="Q17" s="216">
        <f t="shared" si="2"/>
        <v>6</v>
      </c>
      <c r="R17" s="218">
        <f t="shared" si="3"/>
        <v>233.16666666666666</v>
      </c>
      <c r="S17" s="226">
        <f t="shared" si="9"/>
        <v>75</v>
      </c>
      <c r="T17" s="148" t="s">
        <v>4</v>
      </c>
      <c r="U17" s="99">
        <v>159</v>
      </c>
      <c r="V17" s="99">
        <v>184</v>
      </c>
      <c r="W17" s="99">
        <v>236</v>
      </c>
      <c r="X17" s="99">
        <v>174</v>
      </c>
      <c r="Y17" s="99">
        <v>196</v>
      </c>
      <c r="Z17" s="99">
        <v>193</v>
      </c>
      <c r="AA17" s="100">
        <f t="shared" si="4"/>
        <v>1142</v>
      </c>
      <c r="AB17" s="101"/>
      <c r="AC17" s="100">
        <f t="shared" si="5"/>
        <v>1142</v>
      </c>
      <c r="AD17" s="144">
        <f t="shared" si="6"/>
        <v>12</v>
      </c>
      <c r="AE17" s="147"/>
      <c r="AF17" s="146">
        <f t="shared" si="7"/>
        <v>2541</v>
      </c>
      <c r="AG17" s="139"/>
      <c r="AH17" s="138">
        <f t="shared" si="8"/>
        <v>211.75</v>
      </c>
      <c r="AI17" s="226"/>
      <c r="AJ17" s="231">
        <f t="shared" si="10"/>
        <v>257</v>
      </c>
      <c r="AP17" t="str">
        <f>'Herren A'!D17</f>
        <v>Gürz</v>
      </c>
      <c r="AQ17" t="str">
        <f>'Herren A'!E17</f>
        <v>Wolfgang</v>
      </c>
      <c r="AR17" s="24" t="str">
        <f>'Herren A'!F17</f>
        <v>16095</v>
      </c>
      <c r="AT17" s="232">
        <f>'Herren A'!AD17</f>
        <v>12</v>
      </c>
      <c r="AV17" s="24">
        <f>'Herren A'!N17+'Herren A'!AA17</f>
        <v>2541</v>
      </c>
    </row>
    <row r="18" spans="1:48" ht="28.5" customHeight="1">
      <c r="A18" s="116" t="s">
        <v>85</v>
      </c>
      <c r="B18" s="94" t="s">
        <v>64</v>
      </c>
      <c r="C18" s="94" t="s">
        <v>29</v>
      </c>
      <c r="D18" s="96" t="s">
        <v>170</v>
      </c>
      <c r="E18" s="96" t="s">
        <v>169</v>
      </c>
      <c r="F18" s="97" t="s">
        <v>168</v>
      </c>
      <c r="G18" s="98" t="s">
        <v>3</v>
      </c>
      <c r="H18" s="99">
        <v>263</v>
      </c>
      <c r="I18" s="99">
        <v>170</v>
      </c>
      <c r="J18" s="99">
        <v>183</v>
      </c>
      <c r="K18" s="99">
        <v>183</v>
      </c>
      <c r="L18" s="99">
        <v>213</v>
      </c>
      <c r="M18" s="99">
        <v>238</v>
      </c>
      <c r="N18" s="100">
        <f t="shared" si="0"/>
        <v>1250</v>
      </c>
      <c r="O18" s="101"/>
      <c r="P18" s="100">
        <f t="shared" si="1"/>
        <v>1250</v>
      </c>
      <c r="Q18" s="216">
        <f t="shared" si="2"/>
        <v>6</v>
      </c>
      <c r="R18" s="218">
        <f t="shared" si="3"/>
        <v>208.33333333333334</v>
      </c>
      <c r="S18" s="226">
        <f t="shared" si="9"/>
        <v>93</v>
      </c>
      <c r="T18" s="148" t="s">
        <v>4</v>
      </c>
      <c r="U18" s="99">
        <v>226</v>
      </c>
      <c r="V18" s="99">
        <v>214</v>
      </c>
      <c r="W18" s="99">
        <v>214</v>
      </c>
      <c r="X18" s="99">
        <v>205</v>
      </c>
      <c r="Y18" s="99">
        <v>190</v>
      </c>
      <c r="Z18" s="99">
        <v>224</v>
      </c>
      <c r="AA18" s="100">
        <f t="shared" si="4"/>
        <v>1273</v>
      </c>
      <c r="AB18" s="101"/>
      <c r="AC18" s="100">
        <f t="shared" si="5"/>
        <v>1273</v>
      </c>
      <c r="AD18" s="144">
        <f t="shared" si="6"/>
        <v>12</v>
      </c>
      <c r="AE18" s="147"/>
      <c r="AF18" s="146">
        <f t="shared" si="7"/>
        <v>2523</v>
      </c>
      <c r="AG18" s="139"/>
      <c r="AH18" s="138">
        <f t="shared" si="8"/>
        <v>210.25</v>
      </c>
      <c r="AI18" s="226"/>
      <c r="AJ18" s="231">
        <f t="shared" si="10"/>
        <v>-23</v>
      </c>
      <c r="AP18" t="str">
        <f>'Herren A'!D18</f>
        <v>Albrecht</v>
      </c>
      <c r="AQ18" t="str">
        <f>'Herren A'!E18</f>
        <v>Marcus</v>
      </c>
      <c r="AR18" s="24" t="str">
        <f>'Herren A'!F18</f>
        <v>07107</v>
      </c>
      <c r="AT18" s="232">
        <f>'Herren A'!AD18</f>
        <v>12</v>
      </c>
      <c r="AV18" s="24">
        <f>'Herren A'!N18+'Herren A'!AA18</f>
        <v>2523</v>
      </c>
    </row>
    <row r="19" spans="1:48" ht="28.5" customHeight="1">
      <c r="A19" s="116" t="s">
        <v>86</v>
      </c>
      <c r="B19" s="94" t="s">
        <v>64</v>
      </c>
      <c r="C19" s="94" t="s">
        <v>70</v>
      </c>
      <c r="D19" s="95" t="s">
        <v>158</v>
      </c>
      <c r="E19" s="96" t="s">
        <v>157</v>
      </c>
      <c r="F19" s="97" t="s">
        <v>156</v>
      </c>
      <c r="G19" s="98" t="s">
        <v>3</v>
      </c>
      <c r="H19" s="99">
        <v>187</v>
      </c>
      <c r="I19" s="99">
        <v>215</v>
      </c>
      <c r="J19" s="99">
        <v>203</v>
      </c>
      <c r="K19" s="99">
        <v>247</v>
      </c>
      <c r="L19" s="99">
        <v>188</v>
      </c>
      <c r="M19" s="99">
        <v>191</v>
      </c>
      <c r="N19" s="100">
        <f t="shared" si="0"/>
        <v>1231</v>
      </c>
      <c r="O19" s="101"/>
      <c r="P19" s="100">
        <f t="shared" si="1"/>
        <v>1231</v>
      </c>
      <c r="Q19" s="216">
        <f t="shared" si="2"/>
        <v>6</v>
      </c>
      <c r="R19" s="218">
        <f t="shared" si="3"/>
        <v>205.16666666666666</v>
      </c>
      <c r="S19" s="226">
        <f t="shared" si="9"/>
        <v>60</v>
      </c>
      <c r="T19" s="148" t="s">
        <v>4</v>
      </c>
      <c r="U19" s="99">
        <v>232</v>
      </c>
      <c r="V19" s="99">
        <v>186</v>
      </c>
      <c r="W19" s="99">
        <v>192</v>
      </c>
      <c r="X19" s="99">
        <v>217</v>
      </c>
      <c r="Y19" s="99">
        <v>214</v>
      </c>
      <c r="Z19" s="99">
        <v>236</v>
      </c>
      <c r="AA19" s="100">
        <f t="shared" si="4"/>
        <v>1277</v>
      </c>
      <c r="AB19" s="101"/>
      <c r="AC19" s="100">
        <f t="shared" si="5"/>
        <v>1277</v>
      </c>
      <c r="AD19" s="144">
        <f t="shared" si="6"/>
        <v>12</v>
      </c>
      <c r="AE19" s="147"/>
      <c r="AF19" s="146">
        <f t="shared" si="7"/>
        <v>2508</v>
      </c>
      <c r="AG19" s="139"/>
      <c r="AH19" s="138">
        <f t="shared" si="8"/>
        <v>209</v>
      </c>
      <c r="AI19" s="226"/>
      <c r="AJ19" s="231">
        <f t="shared" si="10"/>
        <v>-46</v>
      </c>
      <c r="AP19" t="str">
        <f>'Herren A'!D19</f>
        <v>Altenfeld</v>
      </c>
      <c r="AQ19" t="str">
        <f>'Herren A'!E19</f>
        <v>Marco</v>
      </c>
      <c r="AR19" s="24" t="str">
        <f>'Herren A'!F19</f>
        <v>16253</v>
      </c>
      <c r="AT19" s="232">
        <f>'Herren A'!AD19</f>
        <v>12</v>
      </c>
      <c r="AV19" s="24">
        <f>'Herren A'!N19+'Herren A'!AA19</f>
        <v>2508</v>
      </c>
    </row>
    <row r="20" spans="1:48" ht="28.5" customHeight="1">
      <c r="A20" s="116" t="s">
        <v>87</v>
      </c>
      <c r="B20" s="94" t="s">
        <v>64</v>
      </c>
      <c r="C20" s="94" t="s">
        <v>73</v>
      </c>
      <c r="D20" s="95" t="s">
        <v>164</v>
      </c>
      <c r="E20" s="96" t="s">
        <v>163</v>
      </c>
      <c r="F20" s="97" t="s">
        <v>162</v>
      </c>
      <c r="G20" s="98" t="s">
        <v>3</v>
      </c>
      <c r="H20" s="99">
        <v>288</v>
      </c>
      <c r="I20" s="99">
        <v>170</v>
      </c>
      <c r="J20" s="99">
        <v>201</v>
      </c>
      <c r="K20" s="99">
        <v>185</v>
      </c>
      <c r="L20" s="99">
        <v>181</v>
      </c>
      <c r="M20" s="99">
        <v>201</v>
      </c>
      <c r="N20" s="100">
        <f t="shared" si="0"/>
        <v>1226</v>
      </c>
      <c r="O20" s="101"/>
      <c r="P20" s="100">
        <f t="shared" si="1"/>
        <v>1226</v>
      </c>
      <c r="Q20" s="216">
        <f t="shared" si="2"/>
        <v>6</v>
      </c>
      <c r="R20" s="218">
        <f t="shared" si="3"/>
        <v>204.33333333333334</v>
      </c>
      <c r="S20" s="226">
        <f t="shared" si="9"/>
        <v>118</v>
      </c>
      <c r="T20" s="148" t="s">
        <v>4</v>
      </c>
      <c r="U20" s="99">
        <v>215</v>
      </c>
      <c r="V20" s="99">
        <v>300</v>
      </c>
      <c r="W20" s="99">
        <v>204</v>
      </c>
      <c r="X20" s="99">
        <v>159</v>
      </c>
      <c r="Y20" s="99">
        <v>211</v>
      </c>
      <c r="Z20" s="99">
        <v>165</v>
      </c>
      <c r="AA20" s="100">
        <f t="shared" si="4"/>
        <v>1254</v>
      </c>
      <c r="AB20" s="101"/>
      <c r="AC20" s="100">
        <f t="shared" si="5"/>
        <v>1254</v>
      </c>
      <c r="AD20" s="144">
        <f t="shared" si="6"/>
        <v>12</v>
      </c>
      <c r="AE20" s="147"/>
      <c r="AF20" s="146">
        <f t="shared" si="7"/>
        <v>2480</v>
      </c>
      <c r="AG20" s="139"/>
      <c r="AH20" s="138">
        <f t="shared" si="8"/>
        <v>206.66666666666666</v>
      </c>
      <c r="AI20" s="226"/>
      <c r="AJ20" s="231">
        <f t="shared" si="10"/>
        <v>-28</v>
      </c>
      <c r="AP20" t="str">
        <f>'Herren A'!D20</f>
        <v>Weiske</v>
      </c>
      <c r="AQ20" t="str">
        <f>'Herren A'!E20</f>
        <v>Klaus</v>
      </c>
      <c r="AR20" s="24" t="str">
        <f>'Herren A'!F20</f>
        <v>07182</v>
      </c>
      <c r="AT20" s="232">
        <f>'Herren A'!AD20</f>
        <v>12</v>
      </c>
      <c r="AV20" s="24">
        <f>'Herren A'!N20+'Herren A'!AA20</f>
        <v>2480</v>
      </c>
    </row>
    <row r="21" spans="1:48" ht="28.5" customHeight="1">
      <c r="A21" s="116" t="s">
        <v>88</v>
      </c>
      <c r="B21" s="94" t="s">
        <v>64</v>
      </c>
      <c r="C21" s="94" t="s">
        <v>35</v>
      </c>
      <c r="D21" s="95" t="s">
        <v>148</v>
      </c>
      <c r="E21" s="96" t="s">
        <v>147</v>
      </c>
      <c r="F21" s="97" t="s">
        <v>146</v>
      </c>
      <c r="G21" s="98" t="s">
        <v>3</v>
      </c>
      <c r="H21" s="99">
        <v>201</v>
      </c>
      <c r="I21" s="99">
        <v>234</v>
      </c>
      <c r="J21" s="99">
        <v>201</v>
      </c>
      <c r="K21" s="99">
        <v>227</v>
      </c>
      <c r="L21" s="99">
        <v>225</v>
      </c>
      <c r="M21" s="99">
        <v>226</v>
      </c>
      <c r="N21" s="100">
        <f t="shared" si="0"/>
        <v>1314</v>
      </c>
      <c r="O21" s="101"/>
      <c r="P21" s="100">
        <f t="shared" si="1"/>
        <v>1314</v>
      </c>
      <c r="Q21" s="216">
        <f t="shared" si="2"/>
        <v>6</v>
      </c>
      <c r="R21" s="218">
        <f t="shared" si="3"/>
        <v>219</v>
      </c>
      <c r="S21" s="226">
        <f t="shared" si="9"/>
        <v>33</v>
      </c>
      <c r="T21" s="148" t="s">
        <v>4</v>
      </c>
      <c r="U21" s="99">
        <v>199</v>
      </c>
      <c r="V21" s="99">
        <v>184</v>
      </c>
      <c r="W21" s="99">
        <v>196</v>
      </c>
      <c r="X21" s="99">
        <v>202</v>
      </c>
      <c r="Y21" s="99">
        <v>153</v>
      </c>
      <c r="Z21" s="99">
        <v>198</v>
      </c>
      <c r="AA21" s="100">
        <f t="shared" si="4"/>
        <v>1132</v>
      </c>
      <c r="AB21" s="101"/>
      <c r="AC21" s="100">
        <f t="shared" si="5"/>
        <v>1132</v>
      </c>
      <c r="AD21" s="144">
        <f t="shared" si="6"/>
        <v>12</v>
      </c>
      <c r="AE21" s="147"/>
      <c r="AF21" s="146">
        <f t="shared" si="7"/>
        <v>2446</v>
      </c>
      <c r="AG21" s="139"/>
      <c r="AH21" s="138">
        <f t="shared" si="8"/>
        <v>203.83333333333334</v>
      </c>
      <c r="AI21" s="226"/>
      <c r="AJ21" s="231">
        <f t="shared" si="10"/>
        <v>182</v>
      </c>
      <c r="AP21" t="str">
        <f>'Herren A'!D21</f>
        <v>Ulber</v>
      </c>
      <c r="AQ21" t="str">
        <f>'Herren A'!E21</f>
        <v>Helmut</v>
      </c>
      <c r="AR21" s="24" t="str">
        <f>'Herren A'!F21</f>
        <v>07071</v>
      </c>
      <c r="AT21" s="232">
        <f>'Herren A'!AD21</f>
        <v>12</v>
      </c>
      <c r="AV21" s="24">
        <f>'Herren A'!N21+'Herren A'!AA21</f>
        <v>2446</v>
      </c>
    </row>
    <row r="22" spans="1:48" ht="28.5" customHeight="1">
      <c r="A22" s="116" t="s">
        <v>89</v>
      </c>
      <c r="B22" s="103" t="s">
        <v>64</v>
      </c>
      <c r="C22" s="94" t="s">
        <v>70</v>
      </c>
      <c r="D22" s="95" t="s">
        <v>161</v>
      </c>
      <c r="E22" s="96" t="s">
        <v>160</v>
      </c>
      <c r="F22" s="97" t="s">
        <v>159</v>
      </c>
      <c r="G22" s="98" t="s">
        <v>3</v>
      </c>
      <c r="H22" s="99">
        <v>211</v>
      </c>
      <c r="I22" s="99">
        <v>223</v>
      </c>
      <c r="J22" s="99">
        <v>182</v>
      </c>
      <c r="K22" s="99">
        <v>182</v>
      </c>
      <c r="L22" s="99">
        <v>201</v>
      </c>
      <c r="M22" s="99">
        <v>184</v>
      </c>
      <c r="N22" s="100">
        <f t="shared" si="0"/>
        <v>1183</v>
      </c>
      <c r="O22" s="101"/>
      <c r="P22" s="100">
        <f t="shared" si="1"/>
        <v>1183</v>
      </c>
      <c r="Q22" s="216">
        <f t="shared" si="2"/>
        <v>6</v>
      </c>
      <c r="R22" s="218">
        <f t="shared" si="3"/>
        <v>197.16666666666666</v>
      </c>
      <c r="S22" s="226">
        <f t="shared" si="9"/>
        <v>41</v>
      </c>
      <c r="T22" s="148" t="s">
        <v>4</v>
      </c>
      <c r="U22" s="99"/>
      <c r="V22" s="99"/>
      <c r="W22" s="99"/>
      <c r="X22" s="99"/>
      <c r="Y22" s="99"/>
      <c r="Z22" s="99"/>
      <c r="AA22" s="100">
        <f t="shared" si="4"/>
        <v>0</v>
      </c>
      <c r="AB22" s="101"/>
      <c r="AC22" s="100">
        <f t="shared" si="5"/>
        <v>0</v>
      </c>
      <c r="AD22" s="144">
        <f t="shared" si="6"/>
        <v>6</v>
      </c>
      <c r="AE22" s="147"/>
      <c r="AF22" s="146">
        <f t="shared" si="7"/>
        <v>1183</v>
      </c>
      <c r="AG22" s="139"/>
      <c r="AH22" s="138">
        <f t="shared" si="8"/>
        <v>197.16666666666666</v>
      </c>
      <c r="AI22" s="226"/>
      <c r="AJ22" s="231">
        <f t="shared" si="10"/>
        <v>1183</v>
      </c>
      <c r="AP22" t="str">
        <f>'Herren A'!D22</f>
        <v>Schick</v>
      </c>
      <c r="AQ22" t="str">
        <f>'Herren A'!E22</f>
        <v>Andreas</v>
      </c>
      <c r="AR22" s="24" t="str">
        <f>'Herren A'!F22</f>
        <v>07102</v>
      </c>
      <c r="AT22" s="232">
        <f>'Herren A'!AD22</f>
        <v>6</v>
      </c>
      <c r="AV22" s="24">
        <f>'Herren A'!N22+'Herren A'!AA22</f>
        <v>1183</v>
      </c>
    </row>
    <row r="23" spans="1:48" ht="28.5" customHeight="1">
      <c r="A23" s="116" t="s">
        <v>90</v>
      </c>
      <c r="B23" s="94" t="s">
        <v>64</v>
      </c>
      <c r="C23" s="94" t="s">
        <v>75</v>
      </c>
      <c r="D23" s="95" t="s">
        <v>176</v>
      </c>
      <c r="E23" s="96" t="s">
        <v>175</v>
      </c>
      <c r="F23" s="97" t="s">
        <v>174</v>
      </c>
      <c r="G23" s="98" t="s">
        <v>3</v>
      </c>
      <c r="H23" s="99">
        <v>226</v>
      </c>
      <c r="I23" s="99">
        <v>206</v>
      </c>
      <c r="J23" s="99">
        <v>163</v>
      </c>
      <c r="K23" s="99">
        <v>167</v>
      </c>
      <c r="L23" s="99">
        <v>180</v>
      </c>
      <c r="M23" s="99">
        <v>182</v>
      </c>
      <c r="N23" s="100">
        <f t="shared" si="0"/>
        <v>1124</v>
      </c>
      <c r="O23" s="101"/>
      <c r="P23" s="100">
        <f t="shared" si="1"/>
        <v>1124</v>
      </c>
      <c r="Q23" s="216">
        <f t="shared" si="2"/>
        <v>6</v>
      </c>
      <c r="R23" s="218">
        <f t="shared" si="3"/>
        <v>187.33333333333334</v>
      </c>
      <c r="S23" s="226">
        <f t="shared" si="9"/>
        <v>63</v>
      </c>
      <c r="T23" s="148" t="s">
        <v>4</v>
      </c>
      <c r="U23" s="99"/>
      <c r="V23" s="99"/>
      <c r="W23" s="99"/>
      <c r="X23" s="99"/>
      <c r="Y23" s="99"/>
      <c r="Z23" s="99"/>
      <c r="AA23" s="100">
        <f t="shared" si="4"/>
        <v>0</v>
      </c>
      <c r="AB23" s="101"/>
      <c r="AC23" s="100">
        <f t="shared" si="5"/>
        <v>0</v>
      </c>
      <c r="AD23" s="144">
        <f t="shared" si="6"/>
        <v>6</v>
      </c>
      <c r="AE23" s="147"/>
      <c r="AF23" s="146">
        <f t="shared" si="7"/>
        <v>1124</v>
      </c>
      <c r="AG23" s="139"/>
      <c r="AH23" s="138">
        <f t="shared" si="8"/>
        <v>187.33333333333334</v>
      </c>
      <c r="AI23" s="226"/>
      <c r="AJ23" s="231">
        <f t="shared" si="10"/>
        <v>1124</v>
      </c>
      <c r="AP23" t="str">
        <f>'Herren A'!D23</f>
        <v>Cirelli</v>
      </c>
      <c r="AQ23" t="str">
        <f>'Herren A'!E23</f>
        <v>Fernando</v>
      </c>
      <c r="AR23" s="24" t="str">
        <f>'Herren A'!F23</f>
        <v>16902</v>
      </c>
      <c r="AT23" s="232">
        <f>'Herren A'!AD23</f>
        <v>6</v>
      </c>
      <c r="AV23" s="24">
        <f>'Herren A'!N23+'Herren A'!AA23</f>
        <v>1124</v>
      </c>
    </row>
    <row r="24" spans="1:48" ht="28.5" customHeight="1">
      <c r="A24" s="116" t="s">
        <v>91</v>
      </c>
      <c r="B24" s="94" t="s">
        <v>64</v>
      </c>
      <c r="C24" s="94" t="s">
        <v>70</v>
      </c>
      <c r="D24" s="96" t="s">
        <v>194</v>
      </c>
      <c r="E24" s="96" t="s">
        <v>195</v>
      </c>
      <c r="F24" s="97" t="s">
        <v>196</v>
      </c>
      <c r="G24" s="98" t="s">
        <v>3</v>
      </c>
      <c r="H24" s="99">
        <v>154</v>
      </c>
      <c r="I24" s="99">
        <v>218</v>
      </c>
      <c r="J24" s="99">
        <v>162</v>
      </c>
      <c r="K24" s="99">
        <v>216</v>
      </c>
      <c r="L24" s="99">
        <v>169</v>
      </c>
      <c r="M24" s="99">
        <v>159</v>
      </c>
      <c r="N24" s="100">
        <f t="shared" si="0"/>
        <v>1078</v>
      </c>
      <c r="O24" s="101"/>
      <c r="P24" s="100">
        <f t="shared" si="1"/>
        <v>1078</v>
      </c>
      <c r="Q24" s="216">
        <f t="shared" si="2"/>
        <v>6</v>
      </c>
      <c r="R24" s="218">
        <f t="shared" si="3"/>
        <v>179.66666666666666</v>
      </c>
      <c r="S24" s="226">
        <f t="shared" si="9"/>
        <v>64</v>
      </c>
      <c r="T24" s="148" t="s">
        <v>4</v>
      </c>
      <c r="U24" s="99"/>
      <c r="V24" s="99"/>
      <c r="W24" s="99"/>
      <c r="X24" s="99"/>
      <c r="Y24" s="99"/>
      <c r="Z24" s="99"/>
      <c r="AA24" s="100">
        <f t="shared" si="4"/>
        <v>0</v>
      </c>
      <c r="AB24" s="101"/>
      <c r="AC24" s="100">
        <f t="shared" si="5"/>
        <v>0</v>
      </c>
      <c r="AD24" s="144">
        <f t="shared" si="6"/>
        <v>6</v>
      </c>
      <c r="AE24" s="147"/>
      <c r="AF24" s="146">
        <f t="shared" si="7"/>
        <v>1078</v>
      </c>
      <c r="AG24" s="139"/>
      <c r="AH24" s="138">
        <f t="shared" si="8"/>
        <v>179.66666666666666</v>
      </c>
      <c r="AI24" s="226"/>
      <c r="AJ24" s="231">
        <f t="shared" si="10"/>
        <v>1078</v>
      </c>
      <c r="AP24" t="str">
        <f>'Herren A'!D24</f>
        <v>Weiskopf</v>
      </c>
      <c r="AQ24" t="str">
        <f>'Herren A'!E24</f>
        <v>Peter</v>
      </c>
      <c r="AR24" s="24" t="str">
        <f>'Herren A'!F24</f>
        <v>16234</v>
      </c>
      <c r="AT24" s="232">
        <f>'Herren A'!AD24</f>
        <v>6</v>
      </c>
      <c r="AV24" s="24">
        <f>'Herren A'!N24+'Herren A'!AA24</f>
        <v>1078</v>
      </c>
    </row>
    <row r="25" spans="1:48" ht="28.5" customHeight="1">
      <c r="A25" s="116" t="s">
        <v>92</v>
      </c>
      <c r="B25" s="94" t="s">
        <v>64</v>
      </c>
      <c r="C25" s="94" t="s">
        <v>27</v>
      </c>
      <c r="D25" s="95" t="s">
        <v>567</v>
      </c>
      <c r="E25" s="96" t="s">
        <v>152</v>
      </c>
      <c r="F25" s="97" t="s">
        <v>568</v>
      </c>
      <c r="G25" s="98" t="s">
        <v>3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100">
        <f t="shared" si="0"/>
        <v>0</v>
      </c>
      <c r="O25" s="101"/>
      <c r="P25" s="100"/>
      <c r="Q25" s="216">
        <f t="shared" si="2"/>
        <v>0</v>
      </c>
      <c r="R25" s="218" t="e">
        <f t="shared" si="3"/>
        <v>#DIV/0!</v>
      </c>
      <c r="S25" s="226">
        <f t="shared" si="9"/>
        <v>0</v>
      </c>
      <c r="T25" s="148" t="s">
        <v>4</v>
      </c>
      <c r="U25" s="99"/>
      <c r="V25" s="99"/>
      <c r="W25" s="99"/>
      <c r="X25" s="99"/>
      <c r="Y25" s="99"/>
      <c r="Z25" s="99"/>
      <c r="AA25" s="100">
        <f t="shared" si="4"/>
        <v>0</v>
      </c>
      <c r="AB25" s="101"/>
      <c r="AC25" s="100">
        <f t="shared" si="5"/>
        <v>0</v>
      </c>
      <c r="AD25" s="144">
        <f t="shared" si="6"/>
        <v>0</v>
      </c>
      <c r="AE25" s="147"/>
      <c r="AF25" s="146">
        <f t="shared" si="7"/>
        <v>0</v>
      </c>
      <c r="AG25" s="139"/>
      <c r="AH25" s="138" t="e">
        <f t="shared" si="8"/>
        <v>#DIV/0!</v>
      </c>
      <c r="AI25" s="226"/>
      <c r="AJ25" s="231">
        <f t="shared" si="10"/>
        <v>0</v>
      </c>
      <c r="AP25" t="str">
        <f>'Herren A'!D25</f>
        <v>Hampfler</v>
      </c>
      <c r="AQ25" t="str">
        <f>'Herren A'!E25</f>
        <v>Roland</v>
      </c>
      <c r="AR25" s="24" t="str">
        <f>'Herren A'!F25</f>
        <v>07742</v>
      </c>
      <c r="AT25" s="232">
        <f>'Herren A'!AD25</f>
        <v>0</v>
      </c>
      <c r="AV25" s="24">
        <f>'Herren A'!N25+'Herren A'!AA25</f>
        <v>0</v>
      </c>
    </row>
    <row r="26" spans="1:45" ht="28.5" customHeight="1">
      <c r="A26" s="116" t="s">
        <v>93</v>
      </c>
      <c r="B26" s="94"/>
      <c r="C26" s="94"/>
      <c r="D26" s="96"/>
      <c r="E26" s="96"/>
      <c r="F26" s="97"/>
      <c r="G26" s="98" t="s">
        <v>3</v>
      </c>
      <c r="H26" s="99"/>
      <c r="I26" s="99"/>
      <c r="J26" s="99"/>
      <c r="K26" s="99"/>
      <c r="L26" s="99"/>
      <c r="M26" s="99"/>
      <c r="N26" s="100">
        <f t="shared" si="0"/>
        <v>0</v>
      </c>
      <c r="O26" s="101"/>
      <c r="P26" s="100">
        <f t="shared" si="1"/>
        <v>0</v>
      </c>
      <c r="Q26" s="216">
        <f t="shared" si="2"/>
        <v>0</v>
      </c>
      <c r="R26" s="218" t="e">
        <f t="shared" si="3"/>
        <v>#DIV/0!</v>
      </c>
      <c r="S26" s="226">
        <f t="shared" si="9"/>
        <v>0</v>
      </c>
      <c r="T26" s="148" t="s">
        <v>4</v>
      </c>
      <c r="U26" s="99"/>
      <c r="V26" s="99"/>
      <c r="W26" s="99"/>
      <c r="X26" s="99"/>
      <c r="Y26" s="99"/>
      <c r="Z26" s="99"/>
      <c r="AA26" s="100">
        <f t="shared" si="4"/>
        <v>0</v>
      </c>
      <c r="AB26" s="101"/>
      <c r="AC26" s="100">
        <f t="shared" si="5"/>
        <v>0</v>
      </c>
      <c r="AD26" s="144">
        <f t="shared" si="6"/>
        <v>0</v>
      </c>
      <c r="AE26" s="147"/>
      <c r="AF26" s="146">
        <f t="shared" si="7"/>
        <v>0</v>
      </c>
      <c r="AG26" s="139"/>
      <c r="AH26" s="138" t="e">
        <f t="shared" si="8"/>
        <v>#DIV/0!</v>
      </c>
      <c r="AI26" s="226"/>
      <c r="AJ26" s="231">
        <f t="shared" si="10"/>
        <v>0</v>
      </c>
      <c r="AO26">
        <f aca="true" t="shared" si="11" ref="AO26:AS33">B26</f>
        <v>0</v>
      </c>
      <c r="AP26">
        <f t="shared" si="11"/>
        <v>0</v>
      </c>
      <c r="AQ26">
        <f t="shared" si="11"/>
        <v>0</v>
      </c>
      <c r="AR26">
        <f t="shared" si="11"/>
        <v>0</v>
      </c>
      <c r="AS26">
        <f t="shared" si="11"/>
        <v>0</v>
      </c>
    </row>
    <row r="27" spans="1:45" ht="28.5" customHeight="1">
      <c r="A27" s="116" t="s">
        <v>94</v>
      </c>
      <c r="B27" s="104"/>
      <c r="C27" s="104"/>
      <c r="D27" s="105"/>
      <c r="E27" s="105"/>
      <c r="F27" s="110"/>
      <c r="G27" s="98" t="s">
        <v>3</v>
      </c>
      <c r="H27" s="99"/>
      <c r="I27" s="99"/>
      <c r="J27" s="99"/>
      <c r="K27" s="99"/>
      <c r="L27" s="99"/>
      <c r="M27" s="99"/>
      <c r="N27" s="100">
        <f t="shared" si="0"/>
        <v>0</v>
      </c>
      <c r="O27" s="101"/>
      <c r="P27" s="100">
        <f t="shared" si="1"/>
        <v>0</v>
      </c>
      <c r="Q27" s="216">
        <f t="shared" si="2"/>
        <v>0</v>
      </c>
      <c r="R27" s="218" t="e">
        <f t="shared" si="3"/>
        <v>#DIV/0!</v>
      </c>
      <c r="S27" s="226">
        <f t="shared" si="9"/>
        <v>0</v>
      </c>
      <c r="T27" s="148" t="s">
        <v>4</v>
      </c>
      <c r="U27" s="99"/>
      <c r="V27" s="99"/>
      <c r="W27" s="99"/>
      <c r="X27" s="99"/>
      <c r="Y27" s="99"/>
      <c r="Z27" s="99"/>
      <c r="AA27" s="100">
        <f t="shared" si="4"/>
        <v>0</v>
      </c>
      <c r="AB27" s="101"/>
      <c r="AC27" s="100">
        <f t="shared" si="5"/>
        <v>0</v>
      </c>
      <c r="AD27" s="144">
        <f t="shared" si="6"/>
        <v>0</v>
      </c>
      <c r="AE27" s="147"/>
      <c r="AF27" s="146">
        <f t="shared" si="7"/>
        <v>0</v>
      </c>
      <c r="AG27" s="139"/>
      <c r="AH27" s="138" t="e">
        <f t="shared" si="8"/>
        <v>#DIV/0!</v>
      </c>
      <c r="AI27" s="226"/>
      <c r="AJ27" s="231">
        <f t="shared" si="10"/>
        <v>0</v>
      </c>
      <c r="AO27">
        <f t="shared" si="11"/>
        <v>0</v>
      </c>
      <c r="AP27">
        <f t="shared" si="11"/>
        <v>0</v>
      </c>
      <c r="AQ27">
        <f t="shared" si="11"/>
        <v>0</v>
      </c>
      <c r="AR27">
        <f t="shared" si="11"/>
        <v>0</v>
      </c>
      <c r="AS27">
        <f t="shared" si="11"/>
        <v>0</v>
      </c>
    </row>
    <row r="28" spans="1:45" ht="28.5" customHeight="1">
      <c r="A28" s="116" t="s">
        <v>95</v>
      </c>
      <c r="B28" s="104"/>
      <c r="C28" s="104"/>
      <c r="D28" s="105"/>
      <c r="E28" s="105"/>
      <c r="F28" s="110"/>
      <c r="G28" s="98" t="s">
        <v>3</v>
      </c>
      <c r="H28" s="99"/>
      <c r="I28" s="99"/>
      <c r="J28" s="99"/>
      <c r="K28" s="99"/>
      <c r="L28" s="99"/>
      <c r="M28" s="99"/>
      <c r="N28" s="100">
        <f aca="true" t="shared" si="12" ref="N28:N33">SUM(H28:M28)</f>
        <v>0</v>
      </c>
      <c r="O28" s="101"/>
      <c r="P28" s="100">
        <f aca="true" t="shared" si="13" ref="P28:P33">SUM(N28:O28)</f>
        <v>0</v>
      </c>
      <c r="Q28" s="216">
        <f aca="true" t="shared" si="14" ref="Q28:Q33">COUNTIF(H28:M28,"&gt;0")</f>
        <v>0</v>
      </c>
      <c r="R28" s="218" t="e">
        <f t="shared" si="3"/>
        <v>#DIV/0!</v>
      </c>
      <c r="S28" s="226">
        <f t="shared" si="9"/>
        <v>0</v>
      </c>
      <c r="T28" s="148" t="s">
        <v>4</v>
      </c>
      <c r="U28" s="99"/>
      <c r="V28" s="99"/>
      <c r="W28" s="99"/>
      <c r="X28" s="99"/>
      <c r="Y28" s="99"/>
      <c r="Z28" s="99"/>
      <c r="AA28" s="100">
        <f aca="true" t="shared" si="15" ref="AA28:AA33">SUM(U28:Z28)</f>
        <v>0</v>
      </c>
      <c r="AB28" s="101"/>
      <c r="AC28" s="100">
        <f aca="true" t="shared" si="16" ref="AC28:AC33">SUM(AA28+AB28)</f>
        <v>0</v>
      </c>
      <c r="AD28" s="144">
        <f t="shared" si="6"/>
        <v>0</v>
      </c>
      <c r="AE28" s="147"/>
      <c r="AF28" s="146">
        <f t="shared" si="7"/>
        <v>0</v>
      </c>
      <c r="AG28" s="139"/>
      <c r="AH28" s="138" t="e">
        <f aca="true" t="shared" si="17" ref="AH28:AH33">AF28/AD28</f>
        <v>#DIV/0!</v>
      </c>
      <c r="AI28" s="226"/>
      <c r="AJ28" s="231">
        <f t="shared" si="10"/>
        <v>0</v>
      </c>
      <c r="AO28">
        <f t="shared" si="11"/>
        <v>0</v>
      </c>
      <c r="AP28">
        <f t="shared" si="11"/>
        <v>0</v>
      </c>
      <c r="AQ28">
        <f t="shared" si="11"/>
        <v>0</v>
      </c>
      <c r="AR28">
        <f t="shared" si="11"/>
        <v>0</v>
      </c>
      <c r="AS28">
        <f t="shared" si="11"/>
        <v>0</v>
      </c>
    </row>
    <row r="29" spans="1:45" ht="28.5" customHeight="1">
      <c r="A29" s="116" t="s">
        <v>96</v>
      </c>
      <c r="B29" s="104"/>
      <c r="C29" s="104"/>
      <c r="D29" s="105"/>
      <c r="E29" s="105"/>
      <c r="F29" s="110"/>
      <c r="G29" s="98" t="s">
        <v>3</v>
      </c>
      <c r="H29" s="99"/>
      <c r="I29" s="99"/>
      <c r="J29" s="99"/>
      <c r="K29" s="99"/>
      <c r="L29" s="99"/>
      <c r="M29" s="99"/>
      <c r="N29" s="100">
        <f t="shared" si="12"/>
        <v>0</v>
      </c>
      <c r="O29" s="101"/>
      <c r="P29" s="100">
        <f t="shared" si="13"/>
        <v>0</v>
      </c>
      <c r="Q29" s="216">
        <f t="shared" si="14"/>
        <v>0</v>
      </c>
      <c r="R29" s="218" t="e">
        <f t="shared" si="3"/>
        <v>#DIV/0!</v>
      </c>
      <c r="S29" s="226">
        <f t="shared" si="9"/>
        <v>0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15"/>
        <v>0</v>
      </c>
      <c r="AB29" s="101"/>
      <c r="AC29" s="100">
        <f t="shared" si="16"/>
        <v>0</v>
      </c>
      <c r="AD29" s="144">
        <f t="shared" si="6"/>
        <v>0</v>
      </c>
      <c r="AE29" s="147"/>
      <c r="AF29" s="146">
        <f t="shared" si="7"/>
        <v>0</v>
      </c>
      <c r="AG29" s="139"/>
      <c r="AH29" s="138" t="e">
        <f t="shared" si="17"/>
        <v>#DIV/0!</v>
      </c>
      <c r="AI29" s="226"/>
      <c r="AJ29" s="231">
        <f t="shared" si="10"/>
        <v>0</v>
      </c>
      <c r="AO29">
        <f t="shared" si="11"/>
        <v>0</v>
      </c>
      <c r="AP29">
        <f t="shared" si="11"/>
        <v>0</v>
      </c>
      <c r="AQ29">
        <f t="shared" si="11"/>
        <v>0</v>
      </c>
      <c r="AR29">
        <f t="shared" si="11"/>
        <v>0</v>
      </c>
      <c r="AS29">
        <f t="shared" si="11"/>
        <v>0</v>
      </c>
    </row>
    <row r="30" spans="1:45" ht="28.5" customHeight="1">
      <c r="A30" s="116" t="s">
        <v>97</v>
      </c>
      <c r="B30" s="104"/>
      <c r="C30" s="104"/>
      <c r="D30" s="105"/>
      <c r="E30" s="105"/>
      <c r="F30" s="110"/>
      <c r="G30" s="98" t="s">
        <v>3</v>
      </c>
      <c r="H30" s="99"/>
      <c r="I30" s="99"/>
      <c r="J30" s="99"/>
      <c r="K30" s="99"/>
      <c r="L30" s="99"/>
      <c r="M30" s="99"/>
      <c r="N30" s="100">
        <f t="shared" si="12"/>
        <v>0</v>
      </c>
      <c r="O30" s="101"/>
      <c r="P30" s="100">
        <f t="shared" si="13"/>
        <v>0</v>
      </c>
      <c r="Q30" s="216">
        <f t="shared" si="14"/>
        <v>0</v>
      </c>
      <c r="R30" s="218" t="e">
        <f t="shared" si="3"/>
        <v>#DIV/0!</v>
      </c>
      <c r="S30" s="226">
        <f t="shared" si="9"/>
        <v>0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15"/>
        <v>0</v>
      </c>
      <c r="AB30" s="101"/>
      <c r="AC30" s="100">
        <f t="shared" si="16"/>
        <v>0</v>
      </c>
      <c r="AD30" s="144">
        <f t="shared" si="6"/>
        <v>0</v>
      </c>
      <c r="AE30" s="147"/>
      <c r="AF30" s="146">
        <f t="shared" si="7"/>
        <v>0</v>
      </c>
      <c r="AG30" s="139"/>
      <c r="AH30" s="138" t="e">
        <f t="shared" si="17"/>
        <v>#DIV/0!</v>
      </c>
      <c r="AI30" s="226"/>
      <c r="AJ30" s="231">
        <f t="shared" si="10"/>
        <v>0</v>
      </c>
      <c r="AO30">
        <f t="shared" si="11"/>
        <v>0</v>
      </c>
      <c r="AP30">
        <f t="shared" si="11"/>
        <v>0</v>
      </c>
      <c r="AQ30">
        <f t="shared" si="11"/>
        <v>0</v>
      </c>
      <c r="AR30">
        <f t="shared" si="11"/>
        <v>0</v>
      </c>
      <c r="AS30">
        <f t="shared" si="11"/>
        <v>0</v>
      </c>
    </row>
    <row r="31" spans="1:45" ht="28.5" customHeight="1">
      <c r="A31" s="116" t="s">
        <v>98</v>
      </c>
      <c r="B31" s="104"/>
      <c r="C31" s="104"/>
      <c r="D31" s="105"/>
      <c r="E31" s="105"/>
      <c r="F31" s="110"/>
      <c r="G31" s="98" t="s">
        <v>3</v>
      </c>
      <c r="H31" s="99"/>
      <c r="I31" s="99"/>
      <c r="J31" s="99"/>
      <c r="K31" s="99"/>
      <c r="L31" s="99"/>
      <c r="M31" s="99"/>
      <c r="N31" s="100">
        <f t="shared" si="12"/>
        <v>0</v>
      </c>
      <c r="O31" s="101"/>
      <c r="P31" s="100">
        <f t="shared" si="13"/>
        <v>0</v>
      </c>
      <c r="Q31" s="216">
        <f t="shared" si="14"/>
        <v>0</v>
      </c>
      <c r="R31" s="218" t="e">
        <f t="shared" si="3"/>
        <v>#DIV/0!</v>
      </c>
      <c r="S31" s="226">
        <f t="shared" si="9"/>
        <v>0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15"/>
        <v>0</v>
      </c>
      <c r="AB31" s="101"/>
      <c r="AC31" s="100">
        <f t="shared" si="16"/>
        <v>0</v>
      </c>
      <c r="AD31" s="144">
        <f t="shared" si="6"/>
        <v>0</v>
      </c>
      <c r="AE31" s="147"/>
      <c r="AF31" s="146">
        <f t="shared" si="7"/>
        <v>0</v>
      </c>
      <c r="AG31" s="139"/>
      <c r="AH31" s="138" t="e">
        <f t="shared" si="17"/>
        <v>#DIV/0!</v>
      </c>
      <c r="AI31" s="226"/>
      <c r="AJ31" s="231">
        <f t="shared" si="10"/>
        <v>0</v>
      </c>
      <c r="AO31">
        <f t="shared" si="11"/>
        <v>0</v>
      </c>
      <c r="AP31">
        <f t="shared" si="11"/>
        <v>0</v>
      </c>
      <c r="AQ31">
        <f t="shared" si="11"/>
        <v>0</v>
      </c>
      <c r="AR31">
        <f t="shared" si="11"/>
        <v>0</v>
      </c>
      <c r="AS31">
        <f t="shared" si="11"/>
        <v>0</v>
      </c>
    </row>
    <row r="32" spans="1:45" ht="28.5" customHeight="1">
      <c r="A32" s="116" t="s">
        <v>99</v>
      </c>
      <c r="B32" s="104"/>
      <c r="C32" s="104"/>
      <c r="D32" s="105"/>
      <c r="E32" s="105"/>
      <c r="F32" s="110"/>
      <c r="G32" s="98" t="s">
        <v>3</v>
      </c>
      <c r="H32" s="99"/>
      <c r="I32" s="99"/>
      <c r="J32" s="99"/>
      <c r="K32" s="99"/>
      <c r="L32" s="99"/>
      <c r="M32" s="99"/>
      <c r="N32" s="100">
        <f t="shared" si="12"/>
        <v>0</v>
      </c>
      <c r="O32" s="101"/>
      <c r="P32" s="100">
        <f t="shared" si="13"/>
        <v>0</v>
      </c>
      <c r="Q32" s="216">
        <f t="shared" si="14"/>
        <v>0</v>
      </c>
      <c r="R32" s="218" t="e">
        <f t="shared" si="3"/>
        <v>#DIV/0!</v>
      </c>
      <c r="S32" s="226">
        <f t="shared" si="9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15"/>
        <v>0</v>
      </c>
      <c r="AB32" s="101"/>
      <c r="AC32" s="100">
        <f t="shared" si="16"/>
        <v>0</v>
      </c>
      <c r="AD32" s="144">
        <f t="shared" si="6"/>
        <v>0</v>
      </c>
      <c r="AE32" s="147"/>
      <c r="AF32" s="146">
        <f t="shared" si="7"/>
        <v>0</v>
      </c>
      <c r="AG32" s="139"/>
      <c r="AH32" s="138" t="e">
        <f t="shared" si="17"/>
        <v>#DIV/0!</v>
      </c>
      <c r="AI32" s="226"/>
      <c r="AJ32" s="231">
        <f t="shared" si="10"/>
        <v>0</v>
      </c>
      <c r="AO32">
        <f t="shared" si="11"/>
        <v>0</v>
      </c>
      <c r="AP32">
        <f t="shared" si="11"/>
        <v>0</v>
      </c>
      <c r="AQ32">
        <f t="shared" si="11"/>
        <v>0</v>
      </c>
      <c r="AR32">
        <f t="shared" si="11"/>
        <v>0</v>
      </c>
      <c r="AS32">
        <f t="shared" si="11"/>
        <v>0</v>
      </c>
    </row>
    <row r="33" spans="1:45" ht="28.5" customHeight="1">
      <c r="A33" s="116" t="s">
        <v>100</v>
      </c>
      <c r="B33" s="104"/>
      <c r="C33" s="104"/>
      <c r="D33" s="105"/>
      <c r="E33" s="105"/>
      <c r="F33" s="110"/>
      <c r="G33" s="98" t="s">
        <v>3</v>
      </c>
      <c r="H33" s="99"/>
      <c r="I33" s="99"/>
      <c r="J33" s="99"/>
      <c r="K33" s="99"/>
      <c r="L33" s="99"/>
      <c r="M33" s="99"/>
      <c r="N33" s="100">
        <f t="shared" si="12"/>
        <v>0</v>
      </c>
      <c r="O33" s="101"/>
      <c r="P33" s="100">
        <f t="shared" si="13"/>
        <v>0</v>
      </c>
      <c r="Q33" s="216">
        <f t="shared" si="14"/>
        <v>0</v>
      </c>
      <c r="R33" s="218" t="e">
        <f t="shared" si="3"/>
        <v>#DIV/0!</v>
      </c>
      <c r="S33" s="226">
        <f t="shared" si="9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15"/>
        <v>0</v>
      </c>
      <c r="AB33" s="101"/>
      <c r="AC33" s="100">
        <f t="shared" si="16"/>
        <v>0</v>
      </c>
      <c r="AD33" s="144">
        <f t="shared" si="6"/>
        <v>0</v>
      </c>
      <c r="AE33" s="147"/>
      <c r="AF33" s="146">
        <f t="shared" si="7"/>
        <v>0</v>
      </c>
      <c r="AG33" s="139"/>
      <c r="AH33" s="138" t="e">
        <f t="shared" si="17"/>
        <v>#DIV/0!</v>
      </c>
      <c r="AI33" s="226"/>
      <c r="AJ33" s="231">
        <f t="shared" si="10"/>
        <v>0</v>
      </c>
      <c r="AO33">
        <f t="shared" si="11"/>
        <v>0</v>
      </c>
      <c r="AP33">
        <f t="shared" si="11"/>
        <v>0</v>
      </c>
      <c r="AQ33">
        <f t="shared" si="11"/>
        <v>0</v>
      </c>
      <c r="AR33">
        <f t="shared" si="11"/>
        <v>0</v>
      </c>
      <c r="AS33">
        <f t="shared" si="11"/>
        <v>0</v>
      </c>
    </row>
    <row r="34" spans="1:34" ht="28.5" customHeight="1">
      <c r="A34" s="21"/>
      <c r="D34" s="22"/>
      <c r="E34" s="22"/>
      <c r="F34" s="79"/>
      <c r="G34" s="23"/>
      <c r="H34" s="37"/>
      <c r="I34" s="37"/>
      <c r="J34" s="37"/>
      <c r="K34" s="37"/>
      <c r="L34" s="37"/>
      <c r="M34" s="37"/>
      <c r="N34" s="38">
        <f t="shared" si="0"/>
        <v>0</v>
      </c>
      <c r="O34" s="39"/>
      <c r="P34" s="38">
        <f t="shared" si="1"/>
        <v>0</v>
      </c>
      <c r="Q34" s="33">
        <f t="shared" si="2"/>
        <v>0</v>
      </c>
      <c r="R34" s="92"/>
      <c r="S34" s="92"/>
      <c r="T34" s="30"/>
      <c r="U34" s="33"/>
      <c r="V34" s="33"/>
      <c r="W34" s="33"/>
      <c r="X34" s="33"/>
      <c r="Y34" s="33"/>
      <c r="Z34" s="33"/>
      <c r="AA34" s="34"/>
      <c r="AB34" s="50"/>
      <c r="AC34" s="34"/>
      <c r="AD34" s="135"/>
      <c r="AE34" s="135"/>
      <c r="AF34" s="34"/>
      <c r="AG34" s="35"/>
      <c r="AH34" s="93"/>
    </row>
    <row r="35" spans="1:34" ht="28.5" customHeight="1">
      <c r="A35" s="21"/>
      <c r="D35" s="22"/>
      <c r="E35" s="22"/>
      <c r="F35" s="79"/>
      <c r="G35" s="23"/>
      <c r="H35" s="37"/>
      <c r="I35" s="37"/>
      <c r="J35" s="37"/>
      <c r="K35" s="37"/>
      <c r="L35" s="37"/>
      <c r="M35" s="37"/>
      <c r="N35" s="38">
        <f t="shared" si="0"/>
        <v>0</v>
      </c>
      <c r="O35" s="39"/>
      <c r="P35" s="38">
        <f t="shared" si="1"/>
        <v>0</v>
      </c>
      <c r="Q35" s="33">
        <f t="shared" si="2"/>
        <v>0</v>
      </c>
      <c r="R35" s="92"/>
      <c r="S35" s="92"/>
      <c r="T35" s="30"/>
      <c r="U35" s="33"/>
      <c r="V35" s="33"/>
      <c r="W35" s="33"/>
      <c r="X35" s="33"/>
      <c r="Y35" s="33"/>
      <c r="Z35" s="33"/>
      <c r="AA35" s="34"/>
      <c r="AB35" s="50"/>
      <c r="AC35" s="34"/>
      <c r="AD35" s="135"/>
      <c r="AE35" s="135"/>
      <c r="AF35" s="34"/>
      <c r="AG35" s="35"/>
      <c r="AH35" s="93"/>
    </row>
    <row r="36" spans="1:34" ht="28.5" customHeight="1">
      <c r="A36" s="21"/>
      <c r="D36" s="22"/>
      <c r="E36" s="22"/>
      <c r="F36" s="79"/>
      <c r="G36" s="23"/>
      <c r="H36" s="37"/>
      <c r="I36" s="37"/>
      <c r="J36" s="37"/>
      <c r="K36" s="37"/>
      <c r="L36" s="37"/>
      <c r="M36" s="37"/>
      <c r="N36" s="38">
        <f t="shared" si="0"/>
        <v>0</v>
      </c>
      <c r="O36" s="39"/>
      <c r="P36" s="38">
        <f t="shared" si="1"/>
        <v>0</v>
      </c>
      <c r="Q36" s="33">
        <f t="shared" si="2"/>
        <v>0</v>
      </c>
      <c r="R36" s="92"/>
      <c r="S36" s="92"/>
      <c r="T36" s="30"/>
      <c r="U36" s="33"/>
      <c r="V36" s="33"/>
      <c r="W36" s="33"/>
      <c r="X36" s="33"/>
      <c r="Y36" s="33"/>
      <c r="Z36" s="33"/>
      <c r="AA36" s="34"/>
      <c r="AB36" s="50"/>
      <c r="AC36" s="34"/>
      <c r="AD36" s="135"/>
      <c r="AE36" s="135"/>
      <c r="AF36" s="34"/>
      <c r="AG36" s="35"/>
      <c r="AH36" s="93"/>
    </row>
    <row r="37" spans="1:34" ht="28.5" customHeight="1">
      <c r="A37" s="21"/>
      <c r="D37" s="22"/>
      <c r="E37" s="22"/>
      <c r="F37" s="79"/>
      <c r="G37" s="23"/>
      <c r="H37" s="37"/>
      <c r="I37" s="37"/>
      <c r="J37" s="37"/>
      <c r="K37" s="37"/>
      <c r="L37" s="37"/>
      <c r="M37" s="37"/>
      <c r="N37" s="38">
        <f t="shared" si="0"/>
        <v>0</v>
      </c>
      <c r="O37" s="39"/>
      <c r="P37" s="38">
        <f t="shared" si="1"/>
        <v>0</v>
      </c>
      <c r="Q37" s="33">
        <f t="shared" si="2"/>
        <v>0</v>
      </c>
      <c r="R37" s="92"/>
      <c r="S37" s="92"/>
      <c r="T37" s="30"/>
      <c r="U37" s="33"/>
      <c r="V37" s="33"/>
      <c r="W37" s="33"/>
      <c r="X37" s="33"/>
      <c r="Y37" s="33"/>
      <c r="Z37" s="33"/>
      <c r="AA37" s="34"/>
      <c r="AB37" s="50"/>
      <c r="AC37" s="34"/>
      <c r="AD37" s="135"/>
      <c r="AE37" s="135"/>
      <c r="AF37" s="34"/>
      <c r="AG37" s="35"/>
      <c r="AH37" s="93"/>
    </row>
    <row r="38" spans="1:34" ht="28.5" customHeight="1">
      <c r="A38" s="21"/>
      <c r="D38" s="22"/>
      <c r="E38" s="22"/>
      <c r="F38" s="79"/>
      <c r="G38" s="23"/>
      <c r="H38" s="37"/>
      <c r="I38" s="37"/>
      <c r="J38" s="37"/>
      <c r="K38" s="37"/>
      <c r="L38" s="37"/>
      <c r="M38" s="37"/>
      <c r="N38" s="38">
        <f t="shared" si="0"/>
        <v>0</v>
      </c>
      <c r="O38" s="39"/>
      <c r="P38" s="38">
        <f t="shared" si="1"/>
        <v>0</v>
      </c>
      <c r="Q38" s="33">
        <f t="shared" si="2"/>
        <v>0</v>
      </c>
      <c r="R38" s="92"/>
      <c r="S38" s="92"/>
      <c r="T38" s="30"/>
      <c r="U38" s="33"/>
      <c r="V38" s="33"/>
      <c r="W38" s="33"/>
      <c r="X38" s="33"/>
      <c r="Y38" s="33"/>
      <c r="Z38" s="33"/>
      <c r="AA38" s="34"/>
      <c r="AB38" s="50"/>
      <c r="AC38" s="34"/>
      <c r="AD38" s="135"/>
      <c r="AE38" s="135"/>
      <c r="AF38" s="34"/>
      <c r="AG38" s="35"/>
      <c r="AH38" s="93"/>
    </row>
    <row r="39" spans="1:34" ht="28.5" customHeight="1">
      <c r="A39" s="21"/>
      <c r="D39" s="22"/>
      <c r="E39" s="22"/>
      <c r="F39" s="79"/>
      <c r="G39" s="23"/>
      <c r="H39" s="37"/>
      <c r="I39" s="37"/>
      <c r="J39" s="37"/>
      <c r="K39" s="37"/>
      <c r="L39" s="37"/>
      <c r="M39" s="37"/>
      <c r="N39" s="38">
        <f t="shared" si="0"/>
        <v>0</v>
      </c>
      <c r="O39" s="39"/>
      <c r="P39" s="38">
        <f t="shared" si="1"/>
        <v>0</v>
      </c>
      <c r="Q39" s="33">
        <f t="shared" si="2"/>
        <v>0</v>
      </c>
      <c r="R39" s="92"/>
      <c r="S39" s="92"/>
      <c r="T39" s="30"/>
      <c r="U39" s="33"/>
      <c r="V39" s="33"/>
      <c r="W39" s="33"/>
      <c r="X39" s="33"/>
      <c r="Y39" s="33"/>
      <c r="Z39" s="33"/>
      <c r="AA39" s="34"/>
      <c r="AB39" s="50"/>
      <c r="AC39" s="34"/>
      <c r="AD39" s="135"/>
      <c r="AE39" s="135"/>
      <c r="AF39" s="34"/>
      <c r="AG39" s="35"/>
      <c r="AH39" s="93"/>
    </row>
    <row r="40" spans="1:34" ht="28.5" customHeight="1">
      <c r="A40" s="21"/>
      <c r="D40" s="22"/>
      <c r="E40" s="22"/>
      <c r="F40" s="79"/>
      <c r="G40" s="23"/>
      <c r="H40" s="37"/>
      <c r="I40" s="37"/>
      <c r="J40" s="37"/>
      <c r="K40" s="37"/>
      <c r="L40" s="37"/>
      <c r="M40" s="37"/>
      <c r="N40" s="38">
        <f t="shared" si="0"/>
        <v>0</v>
      </c>
      <c r="O40" s="39"/>
      <c r="P40" s="38">
        <f t="shared" si="1"/>
        <v>0</v>
      </c>
      <c r="Q40" s="33">
        <f t="shared" si="2"/>
        <v>0</v>
      </c>
      <c r="R40" s="92"/>
      <c r="S40" s="92"/>
      <c r="T40" s="30"/>
      <c r="U40" s="33"/>
      <c r="V40" s="33"/>
      <c r="W40" s="33"/>
      <c r="X40" s="33"/>
      <c r="Y40" s="33"/>
      <c r="Z40" s="33"/>
      <c r="AA40" s="34"/>
      <c r="AB40" s="50"/>
      <c r="AC40" s="34"/>
      <c r="AD40" s="135"/>
      <c r="AE40" s="135"/>
      <c r="AF40" s="34"/>
      <c r="AG40" s="35"/>
      <c r="AH40" s="93"/>
    </row>
    <row r="41" spans="1:34" ht="28.5" customHeight="1">
      <c r="A41" s="21"/>
      <c r="D41" s="22"/>
      <c r="E41" s="22"/>
      <c r="F41" s="79"/>
      <c r="G41" s="23"/>
      <c r="H41" s="37"/>
      <c r="I41" s="37"/>
      <c r="J41" s="37"/>
      <c r="K41" s="37"/>
      <c r="L41" s="37"/>
      <c r="M41" s="37"/>
      <c r="N41" s="38">
        <f t="shared" si="0"/>
        <v>0</v>
      </c>
      <c r="O41" s="39"/>
      <c r="P41" s="38">
        <f t="shared" si="1"/>
        <v>0</v>
      </c>
      <c r="Q41" s="33">
        <f t="shared" si="2"/>
        <v>0</v>
      </c>
      <c r="R41" s="92"/>
      <c r="S41" s="92"/>
      <c r="T41" s="30"/>
      <c r="U41" s="33"/>
      <c r="V41" s="33"/>
      <c r="W41" s="33"/>
      <c r="X41" s="33"/>
      <c r="Y41" s="33"/>
      <c r="Z41" s="33"/>
      <c r="AA41" s="34"/>
      <c r="AB41" s="50"/>
      <c r="AC41" s="34"/>
      <c r="AD41" s="135"/>
      <c r="AE41" s="135"/>
      <c r="AF41" s="34"/>
      <c r="AG41" s="35"/>
      <c r="AH41" s="93"/>
    </row>
    <row r="42" spans="1:34" ht="28.5" customHeight="1">
      <c r="A42" s="21"/>
      <c r="D42" s="22"/>
      <c r="E42" s="22"/>
      <c r="F42" s="79"/>
      <c r="G42" s="23"/>
      <c r="H42" s="37"/>
      <c r="I42" s="37"/>
      <c r="J42" s="37"/>
      <c r="K42" s="37"/>
      <c r="L42" s="37"/>
      <c r="M42" s="37"/>
      <c r="N42" s="38">
        <f t="shared" si="0"/>
        <v>0</v>
      </c>
      <c r="O42" s="39"/>
      <c r="P42" s="38">
        <f t="shared" si="1"/>
        <v>0</v>
      </c>
      <c r="Q42" s="33">
        <f t="shared" si="2"/>
        <v>0</v>
      </c>
      <c r="R42" s="92"/>
      <c r="S42" s="92"/>
      <c r="T42" s="30"/>
      <c r="U42" s="33"/>
      <c r="V42" s="33"/>
      <c r="W42" s="33"/>
      <c r="X42" s="33"/>
      <c r="Y42" s="33"/>
      <c r="Z42" s="33"/>
      <c r="AA42" s="34"/>
      <c r="AB42" s="50"/>
      <c r="AC42" s="34"/>
      <c r="AD42" s="135"/>
      <c r="AE42" s="135"/>
      <c r="AF42" s="34"/>
      <c r="AG42" s="35"/>
      <c r="AH42" s="93"/>
    </row>
    <row r="43" spans="1:34" ht="28.5" customHeight="1">
      <c r="A43" s="21"/>
      <c r="D43" s="22"/>
      <c r="E43" s="22"/>
      <c r="F43" s="79"/>
      <c r="G43" s="23"/>
      <c r="H43" s="37"/>
      <c r="I43" s="37"/>
      <c r="J43" s="37"/>
      <c r="K43" s="37"/>
      <c r="L43" s="37"/>
      <c r="M43" s="37"/>
      <c r="N43" s="38">
        <f t="shared" si="0"/>
        <v>0</v>
      </c>
      <c r="O43" s="39"/>
      <c r="P43" s="38">
        <f t="shared" si="1"/>
        <v>0</v>
      </c>
      <c r="Q43" s="33">
        <f t="shared" si="2"/>
        <v>0</v>
      </c>
      <c r="R43" s="92"/>
      <c r="S43" s="92"/>
      <c r="T43" s="30"/>
      <c r="U43" s="33"/>
      <c r="V43" s="33"/>
      <c r="W43" s="33"/>
      <c r="X43" s="33"/>
      <c r="Y43" s="33"/>
      <c r="Z43" s="33"/>
      <c r="AA43" s="34"/>
      <c r="AB43" s="50"/>
      <c r="AC43" s="34"/>
      <c r="AD43" s="135"/>
      <c r="AE43" s="135"/>
      <c r="AF43" s="34"/>
      <c r="AG43" s="35"/>
      <c r="AH43" s="93"/>
    </row>
    <row r="44" spans="1:34" ht="28.5" customHeight="1">
      <c r="A44" s="21"/>
      <c r="D44" s="22"/>
      <c r="E44" s="22"/>
      <c r="F44" s="79"/>
      <c r="G44" s="23"/>
      <c r="H44" s="37"/>
      <c r="I44" s="37"/>
      <c r="J44" s="37"/>
      <c r="K44" s="37"/>
      <c r="L44" s="37"/>
      <c r="M44" s="37"/>
      <c r="N44" s="38">
        <f t="shared" si="0"/>
        <v>0</v>
      </c>
      <c r="O44" s="39"/>
      <c r="P44" s="38">
        <f t="shared" si="1"/>
        <v>0</v>
      </c>
      <c r="Q44" s="33">
        <f t="shared" si="2"/>
        <v>0</v>
      </c>
      <c r="R44" s="92"/>
      <c r="S44" s="92"/>
      <c r="T44" s="30"/>
      <c r="U44" s="33"/>
      <c r="V44" s="33"/>
      <c r="W44" s="33"/>
      <c r="X44" s="33"/>
      <c r="Y44" s="33"/>
      <c r="Z44" s="33"/>
      <c r="AA44" s="34"/>
      <c r="AB44" s="50"/>
      <c r="AC44" s="34"/>
      <c r="AD44" s="135"/>
      <c r="AE44" s="135"/>
      <c r="AF44" s="34"/>
      <c r="AG44" s="35"/>
      <c r="AH44" s="93"/>
    </row>
    <row r="45" spans="1:34" ht="28.5" customHeight="1">
      <c r="A45" s="21"/>
      <c r="D45" s="22"/>
      <c r="E45" s="22"/>
      <c r="F45" s="79"/>
      <c r="G45" s="23"/>
      <c r="H45" s="37"/>
      <c r="I45" s="37"/>
      <c r="J45" s="37"/>
      <c r="K45" s="37"/>
      <c r="L45" s="37"/>
      <c r="M45" s="37"/>
      <c r="N45" s="38">
        <f t="shared" si="0"/>
        <v>0</v>
      </c>
      <c r="O45" s="39"/>
      <c r="P45" s="38">
        <f t="shared" si="1"/>
        <v>0</v>
      </c>
      <c r="Q45" s="33">
        <f t="shared" si="2"/>
        <v>0</v>
      </c>
      <c r="R45" s="92"/>
      <c r="S45" s="92"/>
      <c r="T45" s="30"/>
      <c r="U45" s="33"/>
      <c r="V45" s="33"/>
      <c r="W45" s="33"/>
      <c r="X45" s="33"/>
      <c r="Y45" s="33"/>
      <c r="Z45" s="33"/>
      <c r="AA45" s="34"/>
      <c r="AB45" s="50"/>
      <c r="AC45" s="34"/>
      <c r="AD45" s="135"/>
      <c r="AE45" s="135"/>
      <c r="AF45" s="34"/>
      <c r="AG45" s="35"/>
      <c r="AH45" s="93"/>
    </row>
    <row r="46" spans="1:34" ht="28.5" customHeight="1">
      <c r="A46" s="21"/>
      <c r="D46" s="22"/>
      <c r="E46" s="22"/>
      <c r="F46" s="79"/>
      <c r="G46" s="23"/>
      <c r="H46" s="37"/>
      <c r="I46" s="37"/>
      <c r="J46" s="37"/>
      <c r="K46" s="37"/>
      <c r="L46" s="37"/>
      <c r="M46" s="37"/>
      <c r="N46" s="38">
        <f t="shared" si="0"/>
        <v>0</v>
      </c>
      <c r="O46" s="39"/>
      <c r="P46" s="38">
        <f t="shared" si="1"/>
        <v>0</v>
      </c>
      <c r="Q46" s="33">
        <f t="shared" si="2"/>
        <v>0</v>
      </c>
      <c r="R46" s="92"/>
      <c r="S46" s="92"/>
      <c r="T46" s="30"/>
      <c r="U46" s="33"/>
      <c r="V46" s="33"/>
      <c r="W46" s="33"/>
      <c r="X46" s="33"/>
      <c r="Y46" s="33"/>
      <c r="Z46" s="33"/>
      <c r="AA46" s="34"/>
      <c r="AB46" s="50"/>
      <c r="AC46" s="34"/>
      <c r="AD46" s="135"/>
      <c r="AE46" s="135"/>
      <c r="AF46" s="34"/>
      <c r="AG46" s="35"/>
      <c r="AH46" s="93"/>
    </row>
    <row r="47" spans="6:34" ht="15.75">
      <c r="F47" s="79"/>
      <c r="Q47" s="25"/>
      <c r="R47" s="25"/>
      <c r="S47" s="25"/>
      <c r="T47" s="4"/>
      <c r="U47" s="4"/>
      <c r="V47" s="4"/>
      <c r="W47" s="4"/>
      <c r="X47" s="4"/>
      <c r="Y47" s="4"/>
      <c r="Z47" s="4"/>
      <c r="AA47" s="34"/>
      <c r="AB47" s="4"/>
      <c r="AC47" s="34"/>
      <c r="AD47" s="135"/>
      <c r="AE47" s="135"/>
      <c r="AF47" s="34"/>
      <c r="AG47" s="4"/>
      <c r="AH47" s="93"/>
    </row>
    <row r="48" spans="17:34" ht="15.75">
      <c r="Q48" s="25"/>
      <c r="R48" s="25"/>
      <c r="S48" s="25"/>
      <c r="T48" s="4"/>
      <c r="U48" s="4"/>
      <c r="V48" s="4"/>
      <c r="W48" s="4"/>
      <c r="X48" s="4"/>
      <c r="Y48" s="4"/>
      <c r="Z48" s="4"/>
      <c r="AA48" s="34"/>
      <c r="AB48" s="4"/>
      <c r="AC48" s="34"/>
      <c r="AD48" s="135"/>
      <c r="AE48" s="135"/>
      <c r="AF48" s="34"/>
      <c r="AG48" s="4"/>
      <c r="AH48" s="93"/>
    </row>
    <row r="49" spans="17:34" ht="15">
      <c r="Q49" s="25"/>
      <c r="R49" s="25"/>
      <c r="S49" s="25"/>
      <c r="T49" s="4"/>
      <c r="U49" s="4"/>
      <c r="V49" s="4"/>
      <c r="W49" s="4"/>
      <c r="X49" s="4"/>
      <c r="Y49" s="4"/>
      <c r="Z49" s="4"/>
      <c r="AA49" s="4"/>
      <c r="AB49" s="4"/>
      <c r="AC49" s="4"/>
      <c r="AD49" s="25"/>
      <c r="AE49" s="25"/>
      <c r="AF49" s="4"/>
      <c r="AG49" s="4"/>
      <c r="AH49" s="25"/>
    </row>
    <row r="50" spans="17:34" ht="15">
      <c r="Q50" s="25"/>
      <c r="R50" s="25"/>
      <c r="S50" s="25"/>
      <c r="T50" s="4"/>
      <c r="U50" s="4"/>
      <c r="V50" s="4"/>
      <c r="W50" s="4"/>
      <c r="X50" s="4"/>
      <c r="Y50" s="4"/>
      <c r="Z50" s="4"/>
      <c r="AA50" s="4"/>
      <c r="AB50" s="4"/>
      <c r="AC50" s="4"/>
      <c r="AD50" s="25"/>
      <c r="AE50" s="25"/>
      <c r="AF50" s="4"/>
      <c r="AG50" s="4"/>
      <c r="AH50" s="25"/>
    </row>
    <row r="51" spans="17:34" ht="15">
      <c r="Q51" s="25"/>
      <c r="R51" s="25"/>
      <c r="S51" s="25"/>
      <c r="T51" s="4"/>
      <c r="U51" s="4"/>
      <c r="V51" s="4"/>
      <c r="W51" s="4"/>
      <c r="X51" s="4"/>
      <c r="Y51" s="4"/>
      <c r="Z51" s="4"/>
      <c r="AA51" s="4"/>
      <c r="AB51" s="4"/>
      <c r="AC51" s="4"/>
      <c r="AD51" s="25"/>
      <c r="AE51" s="25"/>
      <c r="AF51" s="4"/>
      <c r="AG51" s="4"/>
      <c r="AH51" s="25"/>
    </row>
    <row r="52" spans="17:34" ht="15">
      <c r="Q52" s="25"/>
      <c r="R52" s="25"/>
      <c r="S52" s="25"/>
      <c r="T52" s="4"/>
      <c r="U52" s="4"/>
      <c r="V52" s="4"/>
      <c r="W52" s="4"/>
      <c r="X52" s="4"/>
      <c r="Y52" s="4"/>
      <c r="Z52" s="4"/>
      <c r="AA52" s="4"/>
      <c r="AB52" s="4"/>
      <c r="AC52" s="4"/>
      <c r="AD52" s="25"/>
      <c r="AE52" s="25"/>
      <c r="AF52" s="4"/>
      <c r="AG52" s="4"/>
      <c r="AH52" s="25"/>
    </row>
    <row r="53" spans="17:34" ht="15">
      <c r="Q53" s="25"/>
      <c r="R53" s="25"/>
      <c r="S53" s="25"/>
      <c r="T53" s="4"/>
      <c r="U53" s="4"/>
      <c r="V53" s="4"/>
      <c r="W53" s="4"/>
      <c r="X53" s="4"/>
      <c r="Y53" s="4"/>
      <c r="Z53" s="4"/>
      <c r="AA53" s="4"/>
      <c r="AB53" s="4"/>
      <c r="AC53" s="4"/>
      <c r="AD53" s="25"/>
      <c r="AE53" s="25"/>
      <c r="AF53" s="4"/>
      <c r="AG53" s="4"/>
      <c r="AH53" s="25"/>
    </row>
    <row r="54" spans="17:34" ht="15">
      <c r="Q54" s="25"/>
      <c r="R54" s="25"/>
      <c r="S54" s="25"/>
      <c r="T54" s="4"/>
      <c r="U54" s="4"/>
      <c r="V54" s="4"/>
      <c r="W54" s="4"/>
      <c r="X54" s="4"/>
      <c r="Y54" s="4"/>
      <c r="Z54" s="4"/>
      <c r="AA54" s="4"/>
      <c r="AB54" s="4"/>
      <c r="AC54" s="4"/>
      <c r="AD54" s="25"/>
      <c r="AE54" s="25"/>
      <c r="AF54" s="4"/>
      <c r="AG54" s="4"/>
      <c r="AH54" s="25"/>
    </row>
  </sheetData>
  <mergeCells count="3">
    <mergeCell ref="A3:AH3"/>
    <mergeCell ref="A4:AH4"/>
    <mergeCell ref="J6:T6"/>
  </mergeCells>
  <conditionalFormatting sqref="U14:Z46 AH14:AH48 H14:M46 R14:R46 S34:S46">
    <cfRule type="cellIs" priority="1" dxfId="0" operator="greaterThanOrEqual" stopIfTrue="1">
      <formula>200</formula>
    </cfRule>
  </conditionalFormatting>
  <printOptions horizontalCentered="1"/>
  <pageMargins left="0.1" right="0.13" top="0.51" bottom="0.34" header="0.5118110236220472" footer="0.33"/>
  <pageSetup horizontalDpi="300" verticalDpi="300" orientation="landscape" paperSize="9" scale="61" r:id="rId1"/>
  <headerFooter alignWithMargins="0">
    <oddFooter>&amp;LSeite &amp;P von &amp;N&amp;CAuswertung: ABV Hallstadt
www.ABV-Raubritter.de&amp;RDruckdatum: &amp;D, &amp;T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U43" sqref="U43"/>
    </sheetView>
  </sheetViews>
  <sheetFormatPr defaultColWidth="11.421875" defaultRowHeight="12.75"/>
  <cols>
    <col min="1" max="1" width="2.7109375" style="161" customWidth="1"/>
    <col min="2" max="2" width="3.710937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00390625" style="68" customWidth="1"/>
    <col min="15" max="15" width="5.7109375" style="68" customWidth="1"/>
    <col min="16" max="17" width="5.7109375" style="161" customWidth="1"/>
    <col min="18" max="20" width="6.8515625" style="161" customWidth="1"/>
    <col min="21" max="21" width="6.8515625" style="68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60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8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7.7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72" t="s">
        <v>547</v>
      </c>
      <c r="J6" s="272"/>
      <c r="K6" s="272"/>
      <c r="L6" s="272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60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4.75" customHeight="1">
      <c r="A9" s="178"/>
      <c r="B9" s="178"/>
      <c r="C9" s="169"/>
      <c r="D9" s="169"/>
      <c r="E9" s="179"/>
      <c r="F9" s="173"/>
      <c r="G9" s="173"/>
      <c r="H9" s="169"/>
      <c r="I9" s="272" t="s">
        <v>62</v>
      </c>
      <c r="J9" s="272"/>
      <c r="K9" s="272"/>
      <c r="L9" s="272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60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58"/>
      <c r="V12" s="68"/>
      <c r="W12" s="183"/>
      <c r="X12" s="183"/>
      <c r="Y12" s="183"/>
      <c r="Z12" s="183"/>
      <c r="AA12" s="168"/>
      <c r="AB12" s="168"/>
    </row>
    <row r="13" spans="3:28" ht="16.5" customHeight="1" thickBot="1">
      <c r="C13" s="168"/>
      <c r="D13" s="168"/>
      <c r="E13" s="168"/>
      <c r="F13" s="168"/>
      <c r="G13" s="168"/>
      <c r="H13" s="158"/>
      <c r="I13" s="168"/>
      <c r="J13" s="184"/>
      <c r="N13" s="247" t="str">
        <f>C30</f>
        <v>Gruosso</v>
      </c>
      <c r="O13" s="248"/>
      <c r="P13" s="249"/>
      <c r="Q13" s="248" t="str">
        <f>D30</f>
        <v>Toni</v>
      </c>
      <c r="R13" s="278"/>
      <c r="S13" s="223">
        <v>215</v>
      </c>
      <c r="T13" s="157">
        <v>245</v>
      </c>
      <c r="U13" s="155">
        <f>S13+T13</f>
        <v>460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I16</f>
        <v>Maschkiwitz</v>
      </c>
      <c r="O14" s="248"/>
      <c r="P14" s="249"/>
      <c r="Q14" s="248" t="str">
        <f>K16</f>
        <v>Harald</v>
      </c>
      <c r="R14" s="278"/>
      <c r="S14" s="156">
        <v>178</v>
      </c>
      <c r="T14" s="155">
        <v>224</v>
      </c>
      <c r="U14" s="155">
        <f>S14+T14</f>
        <v>402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 thickBot="1">
      <c r="C16" s="168"/>
      <c r="D16" s="168"/>
      <c r="E16" s="167"/>
      <c r="F16" s="167"/>
      <c r="G16" s="167"/>
      <c r="H16" s="184"/>
      <c r="I16" s="280" t="str">
        <f>C31</f>
        <v>Maschkiwitz</v>
      </c>
      <c r="J16" s="248"/>
      <c r="K16" s="248" t="str">
        <f>D31</f>
        <v>Harald</v>
      </c>
      <c r="L16" s="283"/>
      <c r="M16" s="190">
        <v>230</v>
      </c>
      <c r="N16" s="184"/>
      <c r="O16" s="158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F19</f>
        <v>Ott</v>
      </c>
      <c r="J17" s="248"/>
      <c r="K17" s="248" t="str">
        <f>G19</f>
        <v>Ludwig</v>
      </c>
      <c r="L17" s="248"/>
      <c r="M17" s="154">
        <v>217</v>
      </c>
      <c r="N17" s="282" t="s">
        <v>59</v>
      </c>
      <c r="O17" s="262"/>
      <c r="V17" s="68"/>
      <c r="W17" s="191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 thickBot="1">
      <c r="C19" s="168"/>
      <c r="D19" s="168"/>
      <c r="E19" s="167"/>
      <c r="F19" s="233" t="str">
        <f>C32</f>
        <v>Ott</v>
      </c>
      <c r="G19" s="234" t="str">
        <f>D32</f>
        <v>Ludwig</v>
      </c>
      <c r="H19" s="190">
        <v>212</v>
      </c>
      <c r="I19" s="167"/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Spieler</v>
      </c>
      <c r="G20" s="235" t="str">
        <f>D23</f>
        <v>Robert</v>
      </c>
      <c r="H20" s="155">
        <v>212</v>
      </c>
      <c r="I20" s="167" t="s">
        <v>57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 thickBot="1">
      <c r="C22" s="233" t="str">
        <f>C33</f>
        <v>Schneider</v>
      </c>
      <c r="D22" s="234" t="str">
        <f>D33</f>
        <v>Andreas</v>
      </c>
      <c r="E22" s="190">
        <v>233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Spieler</v>
      </c>
      <c r="D23" s="235" t="str">
        <f>D34</f>
        <v>Robert</v>
      </c>
      <c r="E23" s="155">
        <v>207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202" t="s">
        <v>2</v>
      </c>
      <c r="B30" s="238" t="str">
        <f>'Herren B'!B14</f>
        <v>B</v>
      </c>
      <c r="C30" s="203" t="str">
        <f>'Herren B'!D14</f>
        <v>Gruosso</v>
      </c>
      <c r="D30" s="204" t="str">
        <f>'Herren B'!E14</f>
        <v>Toni</v>
      </c>
      <c r="E30" s="204"/>
      <c r="F30" s="205"/>
      <c r="G30" s="256">
        <f>'Herren B'!AF14</f>
        <v>2667</v>
      </c>
      <c r="H30" s="251">
        <f>'Herren B'!AD14</f>
        <v>12</v>
      </c>
      <c r="I30" s="186"/>
      <c r="J30" s="186"/>
      <c r="K30" s="186"/>
      <c r="L30" s="251">
        <f>S13</f>
        <v>215</v>
      </c>
      <c r="M30" s="251">
        <f>T13</f>
        <v>245</v>
      </c>
      <c r="N30" s="186"/>
      <c r="O30" s="251"/>
      <c r="P30" s="251">
        <f>COUNTIF(I30:M30,"&gt;0")+H30</f>
        <v>14</v>
      </c>
      <c r="Q30" s="270">
        <f>G30+SUM(I30:O30)</f>
        <v>3127</v>
      </c>
      <c r="R30" s="271"/>
      <c r="S30" s="252">
        <f>Q30/P30</f>
        <v>223.35714285714286</v>
      </c>
      <c r="T30" s="254"/>
      <c r="U30" s="254" t="s">
        <v>2</v>
      </c>
      <c r="V30" s="255" t="s">
        <v>142</v>
      </c>
    </row>
    <row r="31" spans="1:22" ht="16.5" customHeight="1">
      <c r="A31" s="202" t="s">
        <v>5</v>
      </c>
      <c r="B31" s="238" t="str">
        <f>'Herren B'!B15</f>
        <v>B</v>
      </c>
      <c r="C31" s="203" t="str">
        <f>'Herren B'!D15</f>
        <v>Maschkiwitz</v>
      </c>
      <c r="D31" s="204" t="str">
        <f>'Herren B'!E15</f>
        <v>Harald</v>
      </c>
      <c r="E31" s="204"/>
      <c r="F31" s="205"/>
      <c r="G31" s="256">
        <f>'Herren B'!AF15</f>
        <v>2569</v>
      </c>
      <c r="H31" s="251">
        <f>'Herren B'!AD15</f>
        <v>12</v>
      </c>
      <c r="I31" s="186"/>
      <c r="J31" s="186"/>
      <c r="K31" s="251">
        <f>M16</f>
        <v>230</v>
      </c>
      <c r="L31" s="253">
        <f>S14</f>
        <v>178</v>
      </c>
      <c r="M31" s="251">
        <f>T14</f>
        <v>224</v>
      </c>
      <c r="N31" s="186"/>
      <c r="O31" s="251"/>
      <c r="P31" s="251">
        <f>COUNTIF(I31:M31,"&gt;0")+H31</f>
        <v>15</v>
      </c>
      <c r="Q31" s="270">
        <f>G31+SUM(I31:O31)</f>
        <v>3201</v>
      </c>
      <c r="R31" s="271"/>
      <c r="S31" s="252">
        <f>Q31/P31</f>
        <v>213.4</v>
      </c>
      <c r="T31" s="254"/>
      <c r="U31" s="254" t="s">
        <v>5</v>
      </c>
      <c r="V31" s="255" t="s">
        <v>142</v>
      </c>
    </row>
    <row r="32" spans="1:22" ht="16.5" customHeight="1">
      <c r="A32" s="202" t="s">
        <v>6</v>
      </c>
      <c r="B32" s="238" t="str">
        <f>'Herren B'!B16</f>
        <v>B</v>
      </c>
      <c r="C32" s="203" t="str">
        <f>'Herren B'!D16</f>
        <v>Ott</v>
      </c>
      <c r="D32" s="204" t="str">
        <f>'Herren B'!E16</f>
        <v>Ludwig</v>
      </c>
      <c r="E32" s="204"/>
      <c r="F32" s="205"/>
      <c r="G32" s="256">
        <f>'Herren B'!AF16</f>
        <v>2534</v>
      </c>
      <c r="H32" s="251">
        <f>'Herren B'!AD16</f>
        <v>12</v>
      </c>
      <c r="I32" s="186"/>
      <c r="J32" s="251">
        <f>H19</f>
        <v>212</v>
      </c>
      <c r="K32" s="251">
        <f>M17</f>
        <v>217</v>
      </c>
      <c r="L32" s="251"/>
      <c r="M32" s="251"/>
      <c r="N32" s="186"/>
      <c r="O32" s="251"/>
      <c r="P32" s="251">
        <f>COUNTIF(I32:M32,"&gt;0")+H32</f>
        <v>14</v>
      </c>
      <c r="Q32" s="270">
        <f>G32+SUM(I32:O32)</f>
        <v>2963</v>
      </c>
      <c r="R32" s="271"/>
      <c r="S32" s="252">
        <f>Q32/P32</f>
        <v>211.64285714285714</v>
      </c>
      <c r="T32" s="254"/>
      <c r="U32" s="254" t="s">
        <v>6</v>
      </c>
      <c r="V32" s="255" t="s">
        <v>142</v>
      </c>
    </row>
    <row r="33" spans="1:22" ht="16.5" customHeight="1">
      <c r="A33" s="202" t="s">
        <v>7</v>
      </c>
      <c r="B33" s="238" t="str">
        <f>'Herren B'!B17</f>
        <v>B</v>
      </c>
      <c r="C33" s="203" t="str">
        <f>'Herren B'!D17</f>
        <v>Schneider</v>
      </c>
      <c r="D33" s="204" t="str">
        <f>'Herren B'!E17</f>
        <v>Andreas</v>
      </c>
      <c r="E33" s="204"/>
      <c r="F33" s="205"/>
      <c r="G33" s="256">
        <f>'Herren B'!AF17</f>
        <v>2515</v>
      </c>
      <c r="H33" s="251">
        <f>'Herren B'!AD17</f>
        <v>12</v>
      </c>
      <c r="I33" s="251">
        <f>E22</f>
        <v>233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G33+SUM(I33:O33)</f>
        <v>2748</v>
      </c>
      <c r="R33" s="271"/>
      <c r="S33" s="252">
        <f>Q33/P33</f>
        <v>211.3846153846154</v>
      </c>
      <c r="T33" s="254"/>
      <c r="U33" s="254" t="s">
        <v>8</v>
      </c>
      <c r="V33" s="255" t="s">
        <v>142</v>
      </c>
    </row>
    <row r="34" spans="1:22" ht="16.5" customHeight="1">
      <c r="A34" s="202" t="s">
        <v>8</v>
      </c>
      <c r="B34" s="238" t="str">
        <f>'Herren B'!B18</f>
        <v>B</v>
      </c>
      <c r="C34" s="203" t="str">
        <f>'Herren B'!D18</f>
        <v>Spieler</v>
      </c>
      <c r="D34" s="204" t="str">
        <f>'Herren B'!E18</f>
        <v>Robert</v>
      </c>
      <c r="E34" s="204"/>
      <c r="F34" s="205"/>
      <c r="G34" s="256">
        <f>'Herren B'!AF18</f>
        <v>2479</v>
      </c>
      <c r="H34" s="251">
        <f>'Herren B'!AD18</f>
        <v>12</v>
      </c>
      <c r="I34" s="251">
        <f>E23</f>
        <v>207</v>
      </c>
      <c r="J34" s="251">
        <f>H19</f>
        <v>212</v>
      </c>
      <c r="K34" s="251"/>
      <c r="L34" s="251"/>
      <c r="M34" s="251"/>
      <c r="N34" s="186"/>
      <c r="O34" s="251"/>
      <c r="P34" s="251">
        <f>COUNTIF(I34:M34,"&gt;0")+H34</f>
        <v>14</v>
      </c>
      <c r="Q34" s="270">
        <f>G34+SUM(I34:O34)</f>
        <v>2898</v>
      </c>
      <c r="R34" s="271"/>
      <c r="S34" s="252">
        <f>Q34/P34</f>
        <v>207</v>
      </c>
      <c r="T34" s="254"/>
      <c r="U34" s="254" t="s">
        <v>7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O12:R12"/>
    <mergeCell ref="N13:P13"/>
    <mergeCell ref="C26:I26"/>
    <mergeCell ref="I17:J17"/>
    <mergeCell ref="K17:L17"/>
    <mergeCell ref="A3:U3"/>
    <mergeCell ref="A4:U4"/>
    <mergeCell ref="I6:L6"/>
    <mergeCell ref="I9:L9"/>
    <mergeCell ref="Q34:R34"/>
    <mergeCell ref="Q13:R13"/>
    <mergeCell ref="Q14:R14"/>
    <mergeCell ref="A28:B28"/>
    <mergeCell ref="N14:P14"/>
    <mergeCell ref="N17:O17"/>
    <mergeCell ref="I16:J16"/>
    <mergeCell ref="K16:L16"/>
    <mergeCell ref="Q28:R28"/>
    <mergeCell ref="Q30:R30"/>
    <mergeCell ref="Q31:R31"/>
    <mergeCell ref="Q32:R32"/>
    <mergeCell ref="Q33:R33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1200" verticalDpi="1200" orientation="landscape" paperSize="9" scale="91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V43" sqref="V43"/>
    </sheetView>
  </sheetViews>
  <sheetFormatPr defaultColWidth="11.421875" defaultRowHeight="12.75"/>
  <cols>
    <col min="1" max="1" width="2.7109375" style="161" customWidth="1"/>
    <col min="2" max="2" width="4.0039062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1" width="6.8515625" style="161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59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8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6.2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72" t="s">
        <v>547</v>
      </c>
      <c r="J6" s="272"/>
      <c r="K6" s="272"/>
      <c r="L6" s="272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16.5" customHeight="1">
      <c r="A9" s="178"/>
      <c r="B9" s="178"/>
      <c r="C9" s="169"/>
      <c r="D9" s="169"/>
      <c r="E9" s="179"/>
      <c r="F9" s="173"/>
      <c r="G9" s="173"/>
      <c r="H9" s="169"/>
      <c r="I9" s="284" t="s">
        <v>30</v>
      </c>
      <c r="J9" s="284"/>
      <c r="K9" s="284"/>
      <c r="L9" s="284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Schweizer</v>
      </c>
      <c r="O13" s="244"/>
      <c r="P13" s="246"/>
      <c r="Q13" s="244" t="str">
        <f>D30</f>
        <v>Michael</v>
      </c>
      <c r="R13" s="277"/>
      <c r="S13" s="223">
        <v>185</v>
      </c>
      <c r="T13" s="157">
        <v>232</v>
      </c>
      <c r="U13" s="155">
        <f>S13+T13</f>
        <v>417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I16</f>
        <v>Schuster</v>
      </c>
      <c r="O14" s="248"/>
      <c r="P14" s="249"/>
      <c r="Q14" s="248" t="str">
        <f>K16</f>
        <v>Christian</v>
      </c>
      <c r="R14" s="278"/>
      <c r="S14" s="156">
        <v>215</v>
      </c>
      <c r="T14" s="155">
        <v>193</v>
      </c>
      <c r="U14" s="155">
        <f>S14+T14</f>
        <v>408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Schuster</v>
      </c>
      <c r="J16" s="244"/>
      <c r="K16" s="244" t="str">
        <f>D31</f>
        <v>Christian</v>
      </c>
      <c r="L16" s="244"/>
      <c r="M16" s="190">
        <v>235</v>
      </c>
      <c r="N16" s="184"/>
      <c r="O16" s="158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F19</f>
        <v>Schwarz</v>
      </c>
      <c r="J17" s="248"/>
      <c r="K17" s="248" t="str">
        <f>G19</f>
        <v>Jan</v>
      </c>
      <c r="L17" s="248"/>
      <c r="M17" s="154">
        <v>143</v>
      </c>
      <c r="N17" s="282" t="s">
        <v>59</v>
      </c>
      <c r="O17" s="262"/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Schwarz</v>
      </c>
      <c r="G19" s="184" t="str">
        <f>D32</f>
        <v>Jan</v>
      </c>
      <c r="H19" s="190">
        <v>189</v>
      </c>
      <c r="I19" s="167"/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Karl</v>
      </c>
      <c r="G20" s="235" t="str">
        <f>D23</f>
        <v>William</v>
      </c>
      <c r="H20" s="155">
        <v>162</v>
      </c>
      <c r="I20" s="167" t="s">
        <v>57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Reichel</v>
      </c>
      <c r="D22" s="184" t="str">
        <f>D33</f>
        <v>Jürgen</v>
      </c>
      <c r="E22" s="190">
        <v>167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Karl</v>
      </c>
      <c r="D23" s="235" t="str">
        <f>D34</f>
        <v>William</v>
      </c>
      <c r="E23" s="155">
        <v>187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202" t="s">
        <v>2</v>
      </c>
      <c r="B30" s="238" t="str">
        <f>'Herren C'!B14</f>
        <v>C</v>
      </c>
      <c r="C30" s="203" t="str">
        <f>'Herren C'!D14</f>
        <v>Schweizer</v>
      </c>
      <c r="D30" s="204" t="str">
        <f>'Herren C'!E14</f>
        <v>Michael</v>
      </c>
      <c r="E30" s="204"/>
      <c r="F30" s="205"/>
      <c r="G30" s="256">
        <f>'Herren C'!AF14</f>
        <v>2526</v>
      </c>
      <c r="H30" s="251">
        <f>'Herren C'!AD14</f>
        <v>12</v>
      </c>
      <c r="I30" s="186"/>
      <c r="J30" s="186"/>
      <c r="K30" s="186"/>
      <c r="L30" s="251">
        <f>S13</f>
        <v>185</v>
      </c>
      <c r="M30" s="251">
        <f>T13</f>
        <v>232</v>
      </c>
      <c r="N30" s="186"/>
      <c r="O30" s="251"/>
      <c r="P30" s="251">
        <f>COUNTIF(I30:M30,"&gt;0")+H30</f>
        <v>14</v>
      </c>
      <c r="Q30" s="270">
        <f>G30+SUM(I30:O30)</f>
        <v>2943</v>
      </c>
      <c r="R30" s="271"/>
      <c r="S30" s="252">
        <f>Q30/P30</f>
        <v>210.21428571428572</v>
      </c>
      <c r="T30" s="254"/>
      <c r="U30" s="254" t="s">
        <v>2</v>
      </c>
      <c r="V30" s="255" t="s">
        <v>142</v>
      </c>
    </row>
    <row r="31" spans="1:22" ht="16.5" customHeight="1">
      <c r="A31" s="202" t="s">
        <v>5</v>
      </c>
      <c r="B31" s="238" t="str">
        <f>'Herren C'!B15</f>
        <v>C</v>
      </c>
      <c r="C31" s="203" t="str">
        <f>'Herren C'!D15</f>
        <v>Schuster</v>
      </c>
      <c r="D31" s="204" t="str">
        <f>'Herren C'!E15</f>
        <v>Christian</v>
      </c>
      <c r="E31" s="204"/>
      <c r="F31" s="205"/>
      <c r="G31" s="256">
        <f>'Herren C'!AF15</f>
        <v>2413</v>
      </c>
      <c r="H31" s="251">
        <f>'Herren C'!AD15</f>
        <v>12</v>
      </c>
      <c r="I31" s="186"/>
      <c r="J31" s="186"/>
      <c r="K31" s="251">
        <f>M16</f>
        <v>235</v>
      </c>
      <c r="L31" s="253">
        <f>S14</f>
        <v>215</v>
      </c>
      <c r="M31" s="251">
        <f>T14</f>
        <v>193</v>
      </c>
      <c r="N31" s="186"/>
      <c r="O31" s="251"/>
      <c r="P31" s="251">
        <f>COUNTIF(I31:M31,"&gt;0")+H31</f>
        <v>15</v>
      </c>
      <c r="Q31" s="270">
        <f>G31+SUM(I31:O31)</f>
        <v>3056</v>
      </c>
      <c r="R31" s="271"/>
      <c r="S31" s="252">
        <f>Q31/P31</f>
        <v>203.73333333333332</v>
      </c>
      <c r="T31" s="254"/>
      <c r="U31" s="254" t="s">
        <v>5</v>
      </c>
      <c r="V31" s="255" t="s">
        <v>142</v>
      </c>
    </row>
    <row r="32" spans="1:22" ht="16.5" customHeight="1">
      <c r="A32" s="202" t="s">
        <v>6</v>
      </c>
      <c r="B32" s="238" t="str">
        <f>'Herren C'!B16</f>
        <v>C</v>
      </c>
      <c r="C32" s="203" t="str">
        <f>'Herren C'!D16</f>
        <v>Schwarz</v>
      </c>
      <c r="D32" s="204" t="str">
        <f>'Herren C'!E16</f>
        <v>Jan</v>
      </c>
      <c r="E32" s="204"/>
      <c r="F32" s="205"/>
      <c r="G32" s="256">
        <f>'Herren C'!AF16</f>
        <v>2382</v>
      </c>
      <c r="H32" s="251">
        <f>'Herren C'!AD16</f>
        <v>12</v>
      </c>
      <c r="I32" s="186"/>
      <c r="J32" s="251">
        <f>H19</f>
        <v>189</v>
      </c>
      <c r="K32" s="251">
        <f>M17</f>
        <v>143</v>
      </c>
      <c r="L32" s="251"/>
      <c r="M32" s="251"/>
      <c r="N32" s="186"/>
      <c r="O32" s="251"/>
      <c r="P32" s="251">
        <f>COUNTIF(I32:M32,"&gt;0")+H32</f>
        <v>14</v>
      </c>
      <c r="Q32" s="270">
        <f>G32+SUM(I32:O32)</f>
        <v>2714</v>
      </c>
      <c r="R32" s="271"/>
      <c r="S32" s="252">
        <f>Q32/P32</f>
        <v>193.85714285714286</v>
      </c>
      <c r="T32" s="254"/>
      <c r="U32" s="254" t="s">
        <v>6</v>
      </c>
      <c r="V32" s="255" t="s">
        <v>142</v>
      </c>
    </row>
    <row r="33" spans="1:22" ht="16.5" customHeight="1">
      <c r="A33" s="202" t="s">
        <v>7</v>
      </c>
      <c r="B33" s="238" t="str">
        <f>'Herren C'!B17</f>
        <v>C</v>
      </c>
      <c r="C33" s="203" t="str">
        <f>'Herren C'!D17</f>
        <v>Reichel</v>
      </c>
      <c r="D33" s="204" t="str">
        <f>'Herren C'!E17</f>
        <v>Jürgen</v>
      </c>
      <c r="E33" s="204"/>
      <c r="F33" s="205"/>
      <c r="G33" s="256">
        <f>'Herren C'!AF17</f>
        <v>2374</v>
      </c>
      <c r="H33" s="251">
        <f>'Herren C'!AD17</f>
        <v>12</v>
      </c>
      <c r="I33" s="251">
        <f>E22</f>
        <v>167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G33+SUM(I33:O33)</f>
        <v>2541</v>
      </c>
      <c r="R33" s="271"/>
      <c r="S33" s="252">
        <f>Q33/P33</f>
        <v>195.46153846153845</v>
      </c>
      <c r="T33" s="254"/>
      <c r="U33" s="254" t="s">
        <v>8</v>
      </c>
      <c r="V33" s="255" t="s">
        <v>142</v>
      </c>
    </row>
    <row r="34" spans="1:22" ht="16.5" customHeight="1">
      <c r="A34" s="202" t="s">
        <v>8</v>
      </c>
      <c r="B34" s="238" t="str">
        <f>'Herren C'!B18</f>
        <v>C</v>
      </c>
      <c r="C34" s="203" t="str">
        <f>'Herren C'!D18</f>
        <v>Karl</v>
      </c>
      <c r="D34" s="204" t="str">
        <f>'Herren C'!E18</f>
        <v>William</v>
      </c>
      <c r="E34" s="204"/>
      <c r="F34" s="205"/>
      <c r="G34" s="256">
        <f>'Herren C'!AF18</f>
        <v>2367</v>
      </c>
      <c r="H34" s="251">
        <f>'Herren C'!AD18</f>
        <v>12</v>
      </c>
      <c r="I34" s="251">
        <f>E23</f>
        <v>187</v>
      </c>
      <c r="J34" s="251">
        <f>H19</f>
        <v>189</v>
      </c>
      <c r="K34" s="251"/>
      <c r="L34" s="251"/>
      <c r="M34" s="251"/>
      <c r="N34" s="186"/>
      <c r="O34" s="251"/>
      <c r="P34" s="251">
        <f>COUNTIF(I34:M34,"&gt;0")+H34</f>
        <v>14</v>
      </c>
      <c r="Q34" s="270">
        <f>G34+SUM(I34:O34)</f>
        <v>2743</v>
      </c>
      <c r="R34" s="271"/>
      <c r="S34" s="252">
        <f>Q34/P34</f>
        <v>195.92857142857142</v>
      </c>
      <c r="T34" s="254"/>
      <c r="U34" s="254" t="s">
        <v>7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A3:U3"/>
    <mergeCell ref="A4:U4"/>
    <mergeCell ref="I6:L6"/>
    <mergeCell ref="I9:L9"/>
    <mergeCell ref="Q32:R32"/>
    <mergeCell ref="Q33:R33"/>
    <mergeCell ref="Q34:R34"/>
    <mergeCell ref="O12:R12"/>
    <mergeCell ref="N13:P13"/>
    <mergeCell ref="N14:P14"/>
    <mergeCell ref="Q13:R13"/>
    <mergeCell ref="Q14:R14"/>
    <mergeCell ref="N17:O17"/>
    <mergeCell ref="Q28:R28"/>
    <mergeCell ref="Q30:R30"/>
    <mergeCell ref="Q31:R31"/>
    <mergeCell ref="A28:B28"/>
    <mergeCell ref="I16:J16"/>
    <mergeCell ref="K16:L16"/>
    <mergeCell ref="I17:J17"/>
    <mergeCell ref="K17:L17"/>
    <mergeCell ref="C26:I26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4" r:id="rId1"/>
  <headerFooter alignWithMargins="0">
    <oddFooter>&amp;LSeite &amp;P von &amp;N&amp;CAuswertung: ABV Hallstadt
www.ABV-Raubritter.de&amp;RDruckdatum: 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X34" sqref="X34"/>
    </sheetView>
  </sheetViews>
  <sheetFormatPr defaultColWidth="11.421875" defaultRowHeight="12.75"/>
  <cols>
    <col min="1" max="1" width="2.7109375" style="161" customWidth="1"/>
    <col min="2" max="2" width="3.710937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1" width="6.8515625" style="161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59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8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7.7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72" t="s">
        <v>547</v>
      </c>
      <c r="J6" s="272"/>
      <c r="K6" s="272"/>
      <c r="L6" s="272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16.5" customHeight="1">
      <c r="A9" s="178"/>
      <c r="B9" s="178"/>
      <c r="C9" s="169"/>
      <c r="D9" s="169"/>
      <c r="E9" s="179"/>
      <c r="F9" s="173"/>
      <c r="G9" s="173"/>
      <c r="H9" s="169"/>
      <c r="I9" s="284" t="s">
        <v>26</v>
      </c>
      <c r="J9" s="284"/>
      <c r="K9" s="284"/>
      <c r="L9" s="284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Schanze</v>
      </c>
      <c r="O13" s="244"/>
      <c r="P13" s="246"/>
      <c r="Q13" s="244" t="str">
        <f>D30</f>
        <v>Rene</v>
      </c>
      <c r="R13" s="277"/>
      <c r="S13" s="223">
        <v>193</v>
      </c>
      <c r="T13" s="157">
        <v>197</v>
      </c>
      <c r="U13" s="155">
        <f>S13+T13</f>
        <v>390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I17</f>
        <v>Niesner</v>
      </c>
      <c r="O14" s="248"/>
      <c r="P14" s="249"/>
      <c r="Q14" s="248" t="str">
        <f>K17</f>
        <v>Christian</v>
      </c>
      <c r="R14" s="278"/>
      <c r="S14" s="156">
        <v>160</v>
      </c>
      <c r="T14" s="155">
        <v>191</v>
      </c>
      <c r="U14" s="155">
        <f>S14+T14</f>
        <v>351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Dobmeier</v>
      </c>
      <c r="J16" s="244"/>
      <c r="K16" s="244" t="str">
        <f>D31</f>
        <v>Max</v>
      </c>
      <c r="L16" s="244"/>
      <c r="M16" s="190">
        <v>191</v>
      </c>
      <c r="N16" s="282" t="s">
        <v>59</v>
      </c>
      <c r="O16" s="262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F20</f>
        <v>Niesner</v>
      </c>
      <c r="J17" s="248"/>
      <c r="K17" s="248" t="str">
        <f>G20</f>
        <v>Christian</v>
      </c>
      <c r="L17" s="248"/>
      <c r="M17" s="154">
        <v>227</v>
      </c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Fleischmann</v>
      </c>
      <c r="G19" s="184" t="str">
        <f>D32</f>
        <v>Marc</v>
      </c>
      <c r="H19" s="190">
        <v>163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Niesner</v>
      </c>
      <c r="G20" s="235" t="str">
        <f>D23</f>
        <v>Christian</v>
      </c>
      <c r="H20" s="155">
        <v>214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Karl</v>
      </c>
      <c r="D22" s="184" t="str">
        <f>D33</f>
        <v>Christian</v>
      </c>
      <c r="E22" s="190">
        <v>152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Niesner</v>
      </c>
      <c r="D23" s="235" t="str">
        <f>D34</f>
        <v>Christian</v>
      </c>
      <c r="E23" s="155">
        <v>198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154" t="str">
        <f>'Herren D'!B14</f>
        <v>D</v>
      </c>
      <c r="C30" s="207" t="str">
        <f>'Herren D'!D14</f>
        <v>Schanze</v>
      </c>
      <c r="D30" s="207" t="str">
        <f>'Herren D'!E14</f>
        <v>Rene</v>
      </c>
      <c r="E30" s="207"/>
      <c r="F30" s="208"/>
      <c r="G30" s="250">
        <f>'Herren D'!AF14</f>
        <v>2439</v>
      </c>
      <c r="H30" s="251">
        <f>'Herren D'!AD14</f>
        <v>12</v>
      </c>
      <c r="I30" s="186"/>
      <c r="J30" s="186"/>
      <c r="K30" s="186"/>
      <c r="L30" s="251">
        <f>S13</f>
        <v>193</v>
      </c>
      <c r="M30" s="251">
        <f>T13</f>
        <v>197</v>
      </c>
      <c r="N30" s="186"/>
      <c r="O30" s="251"/>
      <c r="P30" s="251">
        <f>COUNTIF(I30:M30,"&gt;0")+H30</f>
        <v>14</v>
      </c>
      <c r="Q30" s="270">
        <f>G30+SUM(I30:M30)</f>
        <v>2829</v>
      </c>
      <c r="R30" s="271"/>
      <c r="S30" s="252">
        <f>Q30/P30</f>
        <v>202.07142857142858</v>
      </c>
      <c r="T30" s="254"/>
      <c r="U30" s="254" t="s">
        <v>2</v>
      </c>
      <c r="V30" s="255" t="s">
        <v>142</v>
      </c>
    </row>
    <row r="31" spans="1:22" ht="16.5" customHeight="1">
      <c r="A31" s="155" t="s">
        <v>5</v>
      </c>
      <c r="B31" s="154" t="str">
        <f>'Herren D'!B15</f>
        <v>D</v>
      </c>
      <c r="C31" s="204" t="str">
        <f>'Herren D'!D15</f>
        <v>Dobmeier</v>
      </c>
      <c r="D31" s="204" t="str">
        <f>'Herren D'!E15</f>
        <v>Max</v>
      </c>
      <c r="E31" s="204"/>
      <c r="F31" s="205"/>
      <c r="G31" s="250">
        <f>'Herren D'!AF15</f>
        <v>2367</v>
      </c>
      <c r="H31" s="251">
        <f>'Herren D'!AD15</f>
        <v>12</v>
      </c>
      <c r="I31" s="186"/>
      <c r="J31" s="186"/>
      <c r="K31" s="251">
        <f>M16</f>
        <v>191</v>
      </c>
      <c r="L31" s="253"/>
      <c r="M31" s="251"/>
      <c r="N31" s="186"/>
      <c r="O31" s="251"/>
      <c r="P31" s="251">
        <f>COUNTIF(I31:M31,"&gt;0")+H31</f>
        <v>13</v>
      </c>
      <c r="Q31" s="270">
        <f>G31+SUM(I31:M31)</f>
        <v>2558</v>
      </c>
      <c r="R31" s="271"/>
      <c r="S31" s="252">
        <f>Q31/P31</f>
        <v>196.76923076923077</v>
      </c>
      <c r="T31" s="254"/>
      <c r="U31" s="254" t="s">
        <v>6</v>
      </c>
      <c r="V31" s="255" t="s">
        <v>142</v>
      </c>
    </row>
    <row r="32" spans="1:22" ht="16.5" customHeight="1">
      <c r="A32" s="155" t="s">
        <v>6</v>
      </c>
      <c r="B32" s="154" t="str">
        <f>'Herren D'!B16</f>
        <v>D</v>
      </c>
      <c r="C32" s="204" t="str">
        <f>'Herren D'!D16</f>
        <v>Fleischmann</v>
      </c>
      <c r="D32" s="204" t="str">
        <f>'Herren D'!E16</f>
        <v>Marc</v>
      </c>
      <c r="E32" s="204"/>
      <c r="F32" s="205"/>
      <c r="G32" s="250">
        <f>'Herren D'!AF16</f>
        <v>2343</v>
      </c>
      <c r="H32" s="251">
        <f>'Herren D'!AD16</f>
        <v>12</v>
      </c>
      <c r="I32" s="186"/>
      <c r="J32" s="251">
        <f>H19</f>
        <v>163</v>
      </c>
      <c r="K32" s="251"/>
      <c r="L32" s="251"/>
      <c r="M32" s="251"/>
      <c r="N32" s="186"/>
      <c r="O32" s="251"/>
      <c r="P32" s="251">
        <f>COUNTIF(I32:M32,"&gt;0")+H32</f>
        <v>13</v>
      </c>
      <c r="Q32" s="270">
        <f>G32+SUM(I32:M32)</f>
        <v>2506</v>
      </c>
      <c r="R32" s="271"/>
      <c r="S32" s="252">
        <f>Q32/P32</f>
        <v>192.76923076923077</v>
      </c>
      <c r="T32" s="254"/>
      <c r="U32" s="254" t="s">
        <v>7</v>
      </c>
      <c r="V32" s="255" t="s">
        <v>142</v>
      </c>
    </row>
    <row r="33" spans="1:22" ht="16.5" customHeight="1">
      <c r="A33" s="155" t="s">
        <v>7</v>
      </c>
      <c r="B33" s="154" t="str">
        <f>'Herren D'!B17</f>
        <v>D</v>
      </c>
      <c r="C33" s="204" t="str">
        <f>'Herren D'!D17</f>
        <v>Karl</v>
      </c>
      <c r="D33" s="204" t="str">
        <f>'Herren D'!E17</f>
        <v>Christian</v>
      </c>
      <c r="E33" s="204"/>
      <c r="F33" s="205"/>
      <c r="G33" s="250">
        <f>'Herren D'!AF17</f>
        <v>2331</v>
      </c>
      <c r="H33" s="251">
        <f>'Herren D'!AD17</f>
        <v>12</v>
      </c>
      <c r="I33" s="251">
        <f>E22</f>
        <v>152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G33+SUM(I33:M33)</f>
        <v>2483</v>
      </c>
      <c r="R33" s="271"/>
      <c r="S33" s="252">
        <f>Q33/P33</f>
        <v>191</v>
      </c>
      <c r="T33" s="254"/>
      <c r="U33" s="254" t="s">
        <v>8</v>
      </c>
      <c r="V33" s="255" t="s">
        <v>142</v>
      </c>
    </row>
    <row r="34" spans="1:22" ht="16.5" customHeight="1">
      <c r="A34" s="155" t="s">
        <v>8</v>
      </c>
      <c r="B34" s="154" t="str">
        <f>'Herren D'!B18</f>
        <v>D</v>
      </c>
      <c r="C34" s="204" t="str">
        <f>'Herren D'!D18</f>
        <v>Niesner</v>
      </c>
      <c r="D34" s="204" t="str">
        <f>'Herren D'!E18</f>
        <v>Christian</v>
      </c>
      <c r="E34" s="204"/>
      <c r="F34" s="205"/>
      <c r="G34" s="250">
        <f>'Herren D'!AF18</f>
        <v>2304</v>
      </c>
      <c r="H34" s="251">
        <f>'Herren D'!AD18</f>
        <v>12</v>
      </c>
      <c r="I34" s="251">
        <f>E23</f>
        <v>198</v>
      </c>
      <c r="J34" s="251">
        <f>H19</f>
        <v>163</v>
      </c>
      <c r="K34" s="251">
        <f>M17</f>
        <v>227</v>
      </c>
      <c r="L34" s="251">
        <f>S14</f>
        <v>160</v>
      </c>
      <c r="M34" s="251">
        <f>T14</f>
        <v>191</v>
      </c>
      <c r="N34" s="186"/>
      <c r="O34" s="251"/>
      <c r="P34" s="251">
        <f>COUNTIF(I34:M34,"&gt;0")+H34</f>
        <v>17</v>
      </c>
      <c r="Q34" s="270">
        <f>G34+SUM(I34:M34)</f>
        <v>3243</v>
      </c>
      <c r="R34" s="271"/>
      <c r="S34" s="252">
        <f>Q34/P34</f>
        <v>190.76470588235293</v>
      </c>
      <c r="T34" s="254"/>
      <c r="U34" s="254" t="s">
        <v>5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Q14:R14"/>
    <mergeCell ref="Q13:R13"/>
    <mergeCell ref="I6:L6"/>
    <mergeCell ref="I9:L9"/>
    <mergeCell ref="N16:O16"/>
    <mergeCell ref="C26:I26"/>
    <mergeCell ref="Q28:R28"/>
    <mergeCell ref="A3:U3"/>
    <mergeCell ref="A4:U4"/>
    <mergeCell ref="I16:J16"/>
    <mergeCell ref="K16:L16"/>
    <mergeCell ref="O12:R12"/>
    <mergeCell ref="N13:P13"/>
    <mergeCell ref="N14:P14"/>
    <mergeCell ref="Q34:R34"/>
    <mergeCell ref="A28:B28"/>
    <mergeCell ref="I17:J17"/>
    <mergeCell ref="K17:L17"/>
    <mergeCell ref="Q30:R30"/>
    <mergeCell ref="Q31:R31"/>
    <mergeCell ref="Q32:R32"/>
    <mergeCell ref="Q33:R33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W43" sqref="W43"/>
    </sheetView>
  </sheetViews>
  <sheetFormatPr defaultColWidth="11.421875" defaultRowHeight="12.75"/>
  <cols>
    <col min="1" max="1" width="2.7109375" style="161" customWidth="1"/>
    <col min="2" max="2" width="4.140625" style="161" customWidth="1"/>
    <col min="3" max="3" width="12.421875" style="161" customWidth="1"/>
    <col min="4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1" width="6.8515625" style="161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59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23.25" customHeight="1">
      <c r="A3" s="285" t="str">
        <f>'Herren A'!A3:AG3</f>
        <v>Bayerisches Ranglistenturnier 2009</v>
      </c>
      <c r="B3" s="285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7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72" t="s">
        <v>31</v>
      </c>
      <c r="J6" s="272"/>
      <c r="K6" s="272"/>
      <c r="L6" s="272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16.5" customHeight="1">
      <c r="A9" s="178"/>
      <c r="B9" s="178"/>
      <c r="C9" s="169"/>
      <c r="D9" s="169"/>
      <c r="E9" s="179"/>
      <c r="F9" s="173"/>
      <c r="G9" s="173"/>
      <c r="H9" s="169"/>
      <c r="I9" s="284" t="s">
        <v>179</v>
      </c>
      <c r="J9" s="284"/>
      <c r="K9" s="284"/>
      <c r="L9" s="284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Rohr</v>
      </c>
      <c r="O13" s="244"/>
      <c r="P13" s="246"/>
      <c r="Q13" s="244" t="str">
        <f>D30</f>
        <v>Patrick</v>
      </c>
      <c r="R13" s="277"/>
      <c r="S13" s="223">
        <v>225</v>
      </c>
      <c r="T13" s="157">
        <v>198</v>
      </c>
      <c r="U13" s="155">
        <f>S13+T13</f>
        <v>423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I17</f>
        <v>Boé</v>
      </c>
      <c r="O14" s="248"/>
      <c r="P14" s="249"/>
      <c r="Q14" s="248" t="str">
        <f>K17</f>
        <v>Sebastian</v>
      </c>
      <c r="R14" s="278"/>
      <c r="S14" s="156">
        <v>202</v>
      </c>
      <c r="T14" s="155">
        <v>191</v>
      </c>
      <c r="U14" s="155">
        <f>S14+T14</f>
        <v>393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Reißmann</v>
      </c>
      <c r="J16" s="244"/>
      <c r="K16" s="244" t="str">
        <f>D31</f>
        <v>Marcus</v>
      </c>
      <c r="L16" s="244"/>
      <c r="M16" s="190">
        <v>182</v>
      </c>
      <c r="N16" s="282" t="s">
        <v>59</v>
      </c>
      <c r="O16" s="262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F20</f>
        <v>Boé</v>
      </c>
      <c r="J17" s="248"/>
      <c r="K17" s="248" t="str">
        <f>G20</f>
        <v>Sebastian</v>
      </c>
      <c r="L17" s="248"/>
      <c r="M17" s="154">
        <v>224</v>
      </c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Ruffershöfer</v>
      </c>
      <c r="G19" s="184" t="str">
        <f>D32</f>
        <v>Stephan</v>
      </c>
      <c r="H19" s="190">
        <v>144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Boé</v>
      </c>
      <c r="G20" s="235" t="str">
        <f>D23</f>
        <v>Sebastian</v>
      </c>
      <c r="H20" s="155">
        <v>186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Peetz</v>
      </c>
      <c r="D22" s="184" t="str">
        <f>D33</f>
        <v>Andreas</v>
      </c>
      <c r="E22" s="190">
        <v>146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Boé</v>
      </c>
      <c r="D23" s="235" t="str">
        <f>D34</f>
        <v>Sebastian</v>
      </c>
      <c r="E23" s="155">
        <v>225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238" t="str">
        <f>'Herren E,F'!B14</f>
        <v>E</v>
      </c>
      <c r="C30" s="203" t="str">
        <f>'Herren E,F'!D14</f>
        <v>Rohr</v>
      </c>
      <c r="D30" s="204" t="str">
        <f>'Herren E,F'!E14</f>
        <v>Patrick</v>
      </c>
      <c r="E30" s="204"/>
      <c r="F30" s="205"/>
      <c r="G30" s="250">
        <f>'Herren E,F'!AF14</f>
        <v>2233</v>
      </c>
      <c r="H30" s="251">
        <f>'Herren E,F'!AD14</f>
        <v>12</v>
      </c>
      <c r="I30" s="186"/>
      <c r="J30" s="186"/>
      <c r="K30" s="186"/>
      <c r="L30" s="251">
        <f>S13</f>
        <v>225</v>
      </c>
      <c r="M30" s="251">
        <f>T13</f>
        <v>198</v>
      </c>
      <c r="N30" s="186"/>
      <c r="O30" s="251"/>
      <c r="P30" s="251">
        <f>COUNTIF(I30:M30,"&gt;0")+H30</f>
        <v>14</v>
      </c>
      <c r="Q30" s="270">
        <f>G30+SUM(I30:O30)</f>
        <v>2656</v>
      </c>
      <c r="R30" s="271"/>
      <c r="S30" s="252">
        <f>Q30/P30</f>
        <v>189.71428571428572</v>
      </c>
      <c r="T30" s="68"/>
      <c r="U30" s="254" t="s">
        <v>2</v>
      </c>
      <c r="V30" s="255" t="s">
        <v>142</v>
      </c>
    </row>
    <row r="31" spans="1:22" ht="16.5" customHeight="1">
      <c r="A31" s="155" t="s">
        <v>5</v>
      </c>
      <c r="B31" s="238" t="str">
        <f>'Herren E,F'!B15</f>
        <v>E</v>
      </c>
      <c r="C31" s="203" t="str">
        <f>'Herren E,F'!D15</f>
        <v>Reißmann</v>
      </c>
      <c r="D31" s="204" t="str">
        <f>'Herren E,F'!E15</f>
        <v>Marcus</v>
      </c>
      <c r="E31" s="204"/>
      <c r="F31" s="205"/>
      <c r="G31" s="250">
        <f>'Herren E,F'!AF15</f>
        <v>2222</v>
      </c>
      <c r="H31" s="251">
        <f>'Herren E,F'!AD15</f>
        <v>12</v>
      </c>
      <c r="I31" s="186"/>
      <c r="J31" s="186"/>
      <c r="K31" s="251">
        <f>M16</f>
        <v>182</v>
      </c>
      <c r="L31" s="253"/>
      <c r="M31" s="251"/>
      <c r="N31" s="186"/>
      <c r="O31" s="251"/>
      <c r="P31" s="251">
        <f>COUNTIF(I31:M31,"&gt;0")+H31</f>
        <v>13</v>
      </c>
      <c r="Q31" s="270">
        <f>G31+SUM(I31:O31)</f>
        <v>2404</v>
      </c>
      <c r="R31" s="271"/>
      <c r="S31" s="252">
        <f>Q31/P31</f>
        <v>184.92307692307693</v>
      </c>
      <c r="T31" s="68"/>
      <c r="U31" s="254" t="s">
        <v>6</v>
      </c>
      <c r="V31" s="255" t="s">
        <v>142</v>
      </c>
    </row>
    <row r="32" spans="1:22" ht="16.5" customHeight="1">
      <c r="A32" s="155" t="s">
        <v>6</v>
      </c>
      <c r="B32" s="238" t="str">
        <f>'Herren E,F'!B16</f>
        <v>E</v>
      </c>
      <c r="C32" s="203" t="str">
        <f>'Herren E,F'!D16</f>
        <v>Ruffershöfer</v>
      </c>
      <c r="D32" s="204" t="str">
        <f>'Herren E,F'!E16</f>
        <v>Stephan</v>
      </c>
      <c r="E32" s="204"/>
      <c r="F32" s="205"/>
      <c r="G32" s="250">
        <f>'Herren E,F'!AF16</f>
        <v>2193</v>
      </c>
      <c r="H32" s="251">
        <f>'Herren E,F'!AD16</f>
        <v>12</v>
      </c>
      <c r="I32" s="186"/>
      <c r="J32" s="251">
        <f>H19</f>
        <v>144</v>
      </c>
      <c r="K32" s="251"/>
      <c r="L32" s="251"/>
      <c r="M32" s="251"/>
      <c r="N32" s="186"/>
      <c r="O32" s="251"/>
      <c r="P32" s="251">
        <f>COUNTIF(I32:M32,"&gt;0")+H32</f>
        <v>13</v>
      </c>
      <c r="Q32" s="270">
        <f>G32+SUM(I32:O32)</f>
        <v>2337</v>
      </c>
      <c r="R32" s="271"/>
      <c r="S32" s="252">
        <f>Q32/P32</f>
        <v>179.76923076923077</v>
      </c>
      <c r="T32" s="68"/>
      <c r="U32" s="254" t="s">
        <v>7</v>
      </c>
      <c r="V32" s="255" t="s">
        <v>142</v>
      </c>
    </row>
    <row r="33" spans="1:22" ht="16.5" customHeight="1">
      <c r="A33" s="155" t="s">
        <v>7</v>
      </c>
      <c r="B33" s="238" t="str">
        <f>'Herren E,F'!B17</f>
        <v>E</v>
      </c>
      <c r="C33" s="203" t="str">
        <f>'Herren E,F'!D17</f>
        <v>Peetz</v>
      </c>
      <c r="D33" s="204" t="str">
        <f>'Herren E,F'!E17</f>
        <v>Andreas</v>
      </c>
      <c r="E33" s="204"/>
      <c r="F33" s="205"/>
      <c r="G33" s="250">
        <f>'Herren E,F'!AF17</f>
        <v>2177</v>
      </c>
      <c r="H33" s="251">
        <f>'Herren E,F'!AD17</f>
        <v>12</v>
      </c>
      <c r="I33" s="251">
        <f>E22</f>
        <v>146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G33+SUM(I33:O33)</f>
        <v>2323</v>
      </c>
      <c r="R33" s="271"/>
      <c r="S33" s="252">
        <f>Q33/P33</f>
        <v>178.69230769230768</v>
      </c>
      <c r="T33" s="68"/>
      <c r="U33" s="254" t="s">
        <v>8</v>
      </c>
      <c r="V33" s="255" t="s">
        <v>142</v>
      </c>
    </row>
    <row r="34" spans="1:22" ht="16.5" customHeight="1">
      <c r="A34" s="155" t="s">
        <v>8</v>
      </c>
      <c r="B34" s="238" t="str">
        <f>'Herren E,F'!B18</f>
        <v>E</v>
      </c>
      <c r="C34" s="203" t="str">
        <f>'Herren E,F'!D18</f>
        <v>Boé</v>
      </c>
      <c r="D34" s="204" t="str">
        <f>'Herren E,F'!E18</f>
        <v>Sebastian</v>
      </c>
      <c r="E34" s="204"/>
      <c r="F34" s="205"/>
      <c r="G34" s="250">
        <f>'Herren E,F'!AF18</f>
        <v>2175</v>
      </c>
      <c r="H34" s="251">
        <f>'Herren E,F'!AD18</f>
        <v>12</v>
      </c>
      <c r="I34" s="251">
        <f>E23</f>
        <v>225</v>
      </c>
      <c r="J34" s="251">
        <f>H19</f>
        <v>144</v>
      </c>
      <c r="K34" s="251">
        <f>M17</f>
        <v>224</v>
      </c>
      <c r="L34" s="251">
        <f>S14</f>
        <v>202</v>
      </c>
      <c r="M34" s="251">
        <f>T14</f>
        <v>191</v>
      </c>
      <c r="N34" s="186"/>
      <c r="O34" s="251"/>
      <c r="P34" s="251">
        <f>COUNTIF(I34:M34,"&gt;0")+H34</f>
        <v>17</v>
      </c>
      <c r="Q34" s="270">
        <f>G34+SUM(I34:O34)</f>
        <v>3161</v>
      </c>
      <c r="R34" s="271"/>
      <c r="S34" s="252">
        <f>Q34/P34</f>
        <v>185.94117647058823</v>
      </c>
      <c r="T34" s="68"/>
      <c r="U34" s="254" t="s">
        <v>5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Q13:R13"/>
    <mergeCell ref="I16:J16"/>
    <mergeCell ref="K16:L16"/>
    <mergeCell ref="A3:U3"/>
    <mergeCell ref="A4:U4"/>
    <mergeCell ref="I6:L6"/>
    <mergeCell ref="I9:L9"/>
    <mergeCell ref="O12:R12"/>
    <mergeCell ref="N13:P13"/>
    <mergeCell ref="N14:P14"/>
    <mergeCell ref="Q14:R14"/>
    <mergeCell ref="I17:J17"/>
    <mergeCell ref="K17:L17"/>
    <mergeCell ref="C26:I26"/>
    <mergeCell ref="N16:O16"/>
    <mergeCell ref="Q32:R32"/>
    <mergeCell ref="Q33:R33"/>
    <mergeCell ref="Q34:R34"/>
    <mergeCell ref="A28:B28"/>
    <mergeCell ref="Q28:R28"/>
    <mergeCell ref="Q30:R30"/>
    <mergeCell ref="Q31:R31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28" right="0.2" top="0.27" bottom="0.17" header="0.27" footer="0.17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Q35" sqref="Q35"/>
    </sheetView>
  </sheetViews>
  <sheetFormatPr defaultColWidth="11.421875" defaultRowHeight="12.75"/>
  <cols>
    <col min="1" max="1" width="2.7109375" style="161" customWidth="1"/>
    <col min="2" max="2" width="4.0039062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5.421875" style="68" customWidth="1"/>
    <col min="9" max="9" width="7.7109375" style="161" customWidth="1"/>
    <col min="10" max="10" width="7.7109375" style="68" customWidth="1"/>
    <col min="11" max="12" width="7.710937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0" width="6.8515625" style="161" customWidth="1"/>
    <col min="21" max="21" width="6.8515625" style="68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60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9.5" customHeight="1">
      <c r="A3" s="287" t="str">
        <f>'Herren A'!A3:AG3</f>
        <v>Bayerisches Ranglistenturnier 2009</v>
      </c>
      <c r="B3" s="287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16.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84" t="s">
        <v>1</v>
      </c>
      <c r="J6" s="284"/>
      <c r="K6" s="284"/>
      <c r="L6" s="284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60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7" customHeight="1">
      <c r="A9" s="178"/>
      <c r="B9" s="178"/>
      <c r="C9" s="169"/>
      <c r="D9" s="169"/>
      <c r="E9" s="179"/>
      <c r="F9" s="173"/>
      <c r="G9" s="173"/>
      <c r="H9" s="169"/>
      <c r="I9" s="286" t="s">
        <v>180</v>
      </c>
      <c r="J9" s="286"/>
      <c r="K9" s="286"/>
      <c r="L9" s="286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60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5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Brenner</v>
      </c>
      <c r="O13" s="244"/>
      <c r="P13" s="246"/>
      <c r="Q13" s="244" t="str">
        <f>D30</f>
        <v>Eva-Maria</v>
      </c>
      <c r="R13" s="277"/>
      <c r="S13" s="223">
        <v>196</v>
      </c>
      <c r="T13" s="157">
        <v>201</v>
      </c>
      <c r="U13" s="155">
        <f>S13+T13</f>
        <v>397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I17</f>
        <v>Laub</v>
      </c>
      <c r="O14" s="248"/>
      <c r="P14" s="249"/>
      <c r="Q14" s="248" t="str">
        <f>K17</f>
        <v>Sabrina</v>
      </c>
      <c r="R14" s="278"/>
      <c r="S14" s="156">
        <v>152</v>
      </c>
      <c r="T14" s="155">
        <v>153</v>
      </c>
      <c r="U14" s="155">
        <f>S14+T14</f>
        <v>305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Weiske</v>
      </c>
      <c r="J16" s="244"/>
      <c r="K16" s="244" t="str">
        <f>D31</f>
        <v>Marina</v>
      </c>
      <c r="L16" s="244"/>
      <c r="M16" s="190">
        <v>203</v>
      </c>
      <c r="N16" s="282" t="s">
        <v>59</v>
      </c>
      <c r="O16" s="262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F20</f>
        <v>Laub</v>
      </c>
      <c r="J17" s="248"/>
      <c r="K17" s="248" t="str">
        <f>G20</f>
        <v>Sabrina</v>
      </c>
      <c r="L17" s="248"/>
      <c r="M17" s="154">
        <v>221</v>
      </c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Hübsch</v>
      </c>
      <c r="G19" s="184" t="str">
        <f>D32</f>
        <v>Steffi</v>
      </c>
      <c r="H19" s="190">
        <v>145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C22</f>
        <v>Laub</v>
      </c>
      <c r="G20" s="235" t="str">
        <f>D22</f>
        <v>Sabrina</v>
      </c>
      <c r="H20" s="155">
        <v>232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Laub</v>
      </c>
      <c r="D22" s="184" t="str">
        <f>D33</f>
        <v>Sabrina</v>
      </c>
      <c r="E22" s="190">
        <v>221</v>
      </c>
      <c r="F22" s="167"/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Glasl</v>
      </c>
      <c r="D23" s="235" t="str">
        <f>D34</f>
        <v>Cornelia</v>
      </c>
      <c r="E23" s="155">
        <v>171</v>
      </c>
      <c r="F23" s="167" t="s">
        <v>58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238" t="str">
        <f>'Damen A,B,C'!B14</f>
        <v>B</v>
      </c>
      <c r="C30" s="203" t="str">
        <f>'Damen A,B,C'!D14</f>
        <v>Brenner</v>
      </c>
      <c r="D30" s="204" t="str">
        <f>'Damen A,B,C'!E14</f>
        <v>Eva-Maria</v>
      </c>
      <c r="E30" s="204"/>
      <c r="F30" s="205"/>
      <c r="G30" s="250">
        <f>'Damen A,B,C'!AF14</f>
        <v>2559</v>
      </c>
      <c r="H30" s="251">
        <f>'Damen A,B,C'!AD14</f>
        <v>12</v>
      </c>
      <c r="I30" s="186"/>
      <c r="J30" s="186"/>
      <c r="K30" s="186"/>
      <c r="L30" s="251">
        <f>S13</f>
        <v>196</v>
      </c>
      <c r="M30" s="251">
        <f>T13</f>
        <v>201</v>
      </c>
      <c r="N30" s="186"/>
      <c r="O30" s="251"/>
      <c r="P30" s="251">
        <f>COUNTIF(I30:M30,"&gt;0")+H30</f>
        <v>14</v>
      </c>
      <c r="Q30" s="270">
        <f>G30+SUM(I30:O30)</f>
        <v>2956</v>
      </c>
      <c r="R30" s="271"/>
      <c r="S30" s="252">
        <f>Q30/P30</f>
        <v>211.14285714285714</v>
      </c>
      <c r="T30" s="254"/>
      <c r="U30" s="254" t="s">
        <v>2</v>
      </c>
      <c r="V30" s="255" t="s">
        <v>142</v>
      </c>
    </row>
    <row r="31" spans="1:22" ht="16.5" customHeight="1">
      <c r="A31" s="155" t="s">
        <v>5</v>
      </c>
      <c r="B31" s="238" t="str">
        <f>'Damen A,B,C'!B15</f>
        <v>B</v>
      </c>
      <c r="C31" s="203" t="str">
        <f>'Damen A,B,C'!D15</f>
        <v>Weiske</v>
      </c>
      <c r="D31" s="204" t="str">
        <f>'Damen A,B,C'!E15</f>
        <v>Marina</v>
      </c>
      <c r="E31" s="204"/>
      <c r="F31" s="205"/>
      <c r="G31" s="250">
        <f>'Damen A,B,C'!AF15</f>
        <v>2525</v>
      </c>
      <c r="H31" s="251">
        <f>'Damen A,B,C'!AD15</f>
        <v>12</v>
      </c>
      <c r="I31" s="186"/>
      <c r="J31" s="186"/>
      <c r="K31" s="251">
        <f>M16</f>
        <v>203</v>
      </c>
      <c r="L31" s="253"/>
      <c r="M31" s="251"/>
      <c r="N31" s="186"/>
      <c r="O31" s="251">
        <v>8</v>
      </c>
      <c r="P31" s="251">
        <f>COUNTIF(I31:M31,"&gt;0")+H31</f>
        <v>13</v>
      </c>
      <c r="Q31" s="270">
        <f>G31+SUM(I31:O31)</f>
        <v>2736</v>
      </c>
      <c r="R31" s="271"/>
      <c r="S31" s="252">
        <f>Q31/P31</f>
        <v>210.46153846153845</v>
      </c>
      <c r="T31" s="254"/>
      <c r="U31" s="254" t="s">
        <v>6</v>
      </c>
      <c r="V31" s="255" t="s">
        <v>142</v>
      </c>
    </row>
    <row r="32" spans="1:22" ht="16.5" customHeight="1">
      <c r="A32" s="155" t="s">
        <v>6</v>
      </c>
      <c r="B32" s="238" t="str">
        <f>'Damen A,B,C'!B16</f>
        <v>C</v>
      </c>
      <c r="C32" s="203" t="str">
        <f>'Damen A,B,C'!D16</f>
        <v>Hübsch</v>
      </c>
      <c r="D32" s="204" t="str">
        <f>'Damen A,B,C'!E16</f>
        <v>Steffi</v>
      </c>
      <c r="E32" s="204"/>
      <c r="F32" s="205"/>
      <c r="G32" s="250">
        <f>'Damen A,B,C'!AF16</f>
        <v>2397</v>
      </c>
      <c r="H32" s="251">
        <f>'Damen A,B,C'!AD16</f>
        <v>12</v>
      </c>
      <c r="I32" s="186"/>
      <c r="J32" s="251">
        <f>H19</f>
        <v>145</v>
      </c>
      <c r="K32" s="251"/>
      <c r="L32" s="251"/>
      <c r="M32" s="251"/>
      <c r="N32" s="186"/>
      <c r="O32" s="251">
        <v>8</v>
      </c>
      <c r="P32" s="251">
        <f>COUNTIF(I32:M32,"&gt;0")+H32</f>
        <v>13</v>
      </c>
      <c r="Q32" s="270">
        <f>G32+SUM(I32:O32)</f>
        <v>2550</v>
      </c>
      <c r="R32" s="271"/>
      <c r="S32" s="252">
        <f>Q32/P32</f>
        <v>196.15384615384616</v>
      </c>
      <c r="T32" s="254"/>
      <c r="U32" s="254" t="s">
        <v>7</v>
      </c>
      <c r="V32" s="255" t="s">
        <v>142</v>
      </c>
    </row>
    <row r="33" spans="1:22" ht="16.5" customHeight="1">
      <c r="A33" s="155" t="s">
        <v>7</v>
      </c>
      <c r="B33" s="238" t="str">
        <f>'Damen A,B,C'!B17</f>
        <v>A</v>
      </c>
      <c r="C33" s="203" t="str">
        <f>'Damen A,B,C'!D17</f>
        <v>Laub</v>
      </c>
      <c r="D33" s="204" t="str">
        <f>'Damen A,B,C'!E17</f>
        <v>Sabrina</v>
      </c>
      <c r="E33" s="204"/>
      <c r="F33" s="205"/>
      <c r="G33" s="250">
        <f>'Damen A,B,C'!AF17</f>
        <v>2386</v>
      </c>
      <c r="H33" s="251">
        <f>'Damen A,B,C'!AD17</f>
        <v>12</v>
      </c>
      <c r="I33" s="251">
        <f>E22</f>
        <v>221</v>
      </c>
      <c r="J33" s="251"/>
      <c r="K33" s="251">
        <f>M17</f>
        <v>221</v>
      </c>
      <c r="L33" s="251">
        <f>S14</f>
        <v>152</v>
      </c>
      <c r="M33" s="251">
        <f>T14</f>
        <v>153</v>
      </c>
      <c r="N33" s="186"/>
      <c r="O33" s="251"/>
      <c r="P33" s="251">
        <f>COUNTIF(I33:M33,"&gt;0")+H33</f>
        <v>16</v>
      </c>
      <c r="Q33" s="270">
        <f>G33+SUM(I33:O33)</f>
        <v>3133</v>
      </c>
      <c r="R33" s="271"/>
      <c r="S33" s="252">
        <f>Q33/P33</f>
        <v>195.8125</v>
      </c>
      <c r="T33" s="254"/>
      <c r="U33" s="254" t="s">
        <v>5</v>
      </c>
      <c r="V33" s="255" t="s">
        <v>142</v>
      </c>
    </row>
    <row r="34" spans="1:22" ht="16.5" customHeight="1">
      <c r="A34" s="155" t="s">
        <v>8</v>
      </c>
      <c r="B34" s="238" t="str">
        <f>'Damen A,B,C'!B18</f>
        <v>C</v>
      </c>
      <c r="C34" s="203" t="str">
        <f>'Damen A,B,C'!D18</f>
        <v>Glasl</v>
      </c>
      <c r="D34" s="204" t="str">
        <f>'Damen A,B,C'!E18</f>
        <v>Cornelia</v>
      </c>
      <c r="E34" s="204"/>
      <c r="F34" s="205"/>
      <c r="G34" s="250">
        <f>'Damen A,B,C'!AF18</f>
        <v>2371</v>
      </c>
      <c r="H34" s="251">
        <f>'Damen A,B,C'!AD18</f>
        <v>12</v>
      </c>
      <c r="I34" s="251">
        <f>E23</f>
        <v>171</v>
      </c>
      <c r="J34" s="251">
        <f>H19</f>
        <v>145</v>
      </c>
      <c r="K34" s="251"/>
      <c r="L34" s="251"/>
      <c r="M34" s="251"/>
      <c r="N34" s="186"/>
      <c r="O34" s="251">
        <v>8</v>
      </c>
      <c r="P34" s="251">
        <f>COUNTIF(I34:M34,"&gt;0")+H34</f>
        <v>14</v>
      </c>
      <c r="Q34" s="270">
        <f>G34+SUM(I34:O34)</f>
        <v>2695</v>
      </c>
      <c r="R34" s="271"/>
      <c r="S34" s="252">
        <f>Q34/P34</f>
        <v>192.5</v>
      </c>
      <c r="T34" s="254"/>
      <c r="U34" s="254" t="s">
        <v>8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Q13:R13"/>
    <mergeCell ref="Q14:R14"/>
    <mergeCell ref="N16:O16"/>
    <mergeCell ref="C26:I26"/>
    <mergeCell ref="Q33:R33"/>
    <mergeCell ref="A3:U3"/>
    <mergeCell ref="A4:U4"/>
    <mergeCell ref="I16:J16"/>
    <mergeCell ref="K16:L16"/>
    <mergeCell ref="O12:R12"/>
    <mergeCell ref="N13:P13"/>
    <mergeCell ref="N14:P14"/>
    <mergeCell ref="Q34:R34"/>
    <mergeCell ref="A28:B28"/>
    <mergeCell ref="I6:L6"/>
    <mergeCell ref="I9:L9"/>
    <mergeCell ref="Q28:R28"/>
    <mergeCell ref="Q30:R30"/>
    <mergeCell ref="Q31:R31"/>
    <mergeCell ref="Q32:R32"/>
    <mergeCell ref="I17:J17"/>
    <mergeCell ref="K17:L17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 topLeftCell="A1">
      <selection activeCell="T20" sqref="T20"/>
    </sheetView>
  </sheetViews>
  <sheetFormatPr defaultColWidth="11.421875" defaultRowHeight="12.75"/>
  <cols>
    <col min="1" max="1" width="2.7109375" style="161" customWidth="1"/>
    <col min="2" max="2" width="3.8515625" style="161" customWidth="1"/>
    <col min="3" max="3" width="12.28125" style="161" customWidth="1"/>
    <col min="4" max="4" width="10.7109375" style="161" customWidth="1"/>
    <col min="5" max="5" width="5.7109375" style="161" customWidth="1"/>
    <col min="6" max="6" width="12.851562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0" width="6.8515625" style="161" customWidth="1"/>
    <col min="21" max="21" width="6.8515625" style="68" customWidth="1"/>
    <col min="22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60"/>
      <c r="V1" s="159"/>
    </row>
    <row r="2" spans="1:15" ht="9" customHeight="1" thickTop="1">
      <c r="A2" s="206"/>
      <c r="B2" s="206"/>
      <c r="C2" s="177"/>
      <c r="D2" s="177"/>
      <c r="E2" s="168"/>
      <c r="F2" s="168"/>
      <c r="G2" s="168"/>
      <c r="H2" s="168"/>
      <c r="I2" s="177"/>
      <c r="J2" s="177"/>
      <c r="K2" s="177"/>
      <c r="L2" s="177"/>
      <c r="M2" s="168"/>
      <c r="N2" s="168"/>
      <c r="O2" s="168"/>
    </row>
    <row r="3" spans="1:21" ht="19.5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16.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84" t="s">
        <v>1</v>
      </c>
      <c r="J6" s="284"/>
      <c r="K6" s="284"/>
      <c r="L6" s="284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60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7" customHeight="1">
      <c r="A9" s="178"/>
      <c r="B9" s="178"/>
      <c r="C9" s="169"/>
      <c r="D9" s="169"/>
      <c r="E9" s="179"/>
      <c r="F9" s="173"/>
      <c r="G9" s="173"/>
      <c r="H9" s="169"/>
      <c r="I9" s="272" t="s">
        <v>26</v>
      </c>
      <c r="J9" s="272"/>
      <c r="K9" s="272"/>
      <c r="L9" s="272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60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58"/>
      <c r="V12" s="68"/>
      <c r="W12" s="183"/>
      <c r="X12" s="183"/>
      <c r="Y12" s="183"/>
      <c r="Z12" s="183"/>
      <c r="AA12" s="168"/>
      <c r="AB12" s="168"/>
    </row>
    <row r="13" spans="3:28" ht="16.5" customHeight="1" thickBot="1">
      <c r="C13" s="168"/>
      <c r="D13" s="168"/>
      <c r="E13" s="168"/>
      <c r="F13" s="168"/>
      <c r="G13" s="168"/>
      <c r="H13" s="158"/>
      <c r="I13" s="168"/>
      <c r="J13" s="184"/>
      <c r="N13" s="247" t="str">
        <f>I16</f>
        <v>Hofbauer</v>
      </c>
      <c r="O13" s="248"/>
      <c r="P13" s="249"/>
      <c r="Q13" s="248" t="str">
        <f>K16</f>
        <v>Daniela</v>
      </c>
      <c r="R13" s="278"/>
      <c r="S13" s="156">
        <v>182</v>
      </c>
      <c r="T13" s="155">
        <v>194</v>
      </c>
      <c r="U13" s="155">
        <f>S13+T13</f>
        <v>376</v>
      </c>
      <c r="V13" s="184" t="s">
        <v>61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5" t="str">
        <f>C30</f>
        <v>Kammerer</v>
      </c>
      <c r="O14" s="244"/>
      <c r="P14" s="246"/>
      <c r="Q14" s="244" t="str">
        <f>D30</f>
        <v>Alexandra</v>
      </c>
      <c r="R14" s="277"/>
      <c r="S14" s="223">
        <v>154</v>
      </c>
      <c r="T14" s="157">
        <v>149</v>
      </c>
      <c r="U14" s="155">
        <f>S14+T14</f>
        <v>303</v>
      </c>
      <c r="V14" s="184" t="s">
        <v>60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Hofbauer</v>
      </c>
      <c r="J16" s="244"/>
      <c r="K16" s="244" t="str">
        <f>D31</f>
        <v>Daniela</v>
      </c>
      <c r="L16" s="244"/>
      <c r="M16" s="190">
        <v>189</v>
      </c>
      <c r="N16" s="184"/>
      <c r="O16" s="158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F19</f>
        <v>Truchla-Gastl</v>
      </c>
      <c r="J17" s="248"/>
      <c r="K17" s="248" t="str">
        <f>G19</f>
        <v>Maria</v>
      </c>
      <c r="L17" s="248"/>
      <c r="M17" s="154">
        <v>162</v>
      </c>
      <c r="N17" s="282" t="s">
        <v>59</v>
      </c>
      <c r="O17" s="262"/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Truchla-Gastl</v>
      </c>
      <c r="G19" s="237" t="str">
        <f>D32</f>
        <v>Maria</v>
      </c>
      <c r="H19" s="190">
        <v>193</v>
      </c>
      <c r="I19" s="167"/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C23</f>
        <v>Kato</v>
      </c>
      <c r="G20" s="235" t="str">
        <f>D23</f>
        <v>Bianka</v>
      </c>
      <c r="H20" s="155">
        <v>153</v>
      </c>
      <c r="I20" s="167" t="s">
        <v>57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Auctor</v>
      </c>
      <c r="D22" s="184" t="str">
        <f>D33</f>
        <v>Angelika</v>
      </c>
      <c r="E22" s="190">
        <v>179</v>
      </c>
      <c r="F22" s="167" t="s">
        <v>58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Kato</v>
      </c>
      <c r="D23" s="235" t="str">
        <f>D34</f>
        <v>Bianka</v>
      </c>
      <c r="E23" s="155">
        <v>218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238" t="str">
        <f>'Damen D'!B14</f>
        <v>D</v>
      </c>
      <c r="C30" s="203" t="str">
        <f>'Damen D'!D14</f>
        <v>Kammerer</v>
      </c>
      <c r="D30" s="204" t="str">
        <f>'Damen D'!E14</f>
        <v>Alexandra</v>
      </c>
      <c r="E30" s="204"/>
      <c r="F30" s="205"/>
      <c r="G30" s="250">
        <f>'Damen D'!AF14</f>
        <v>2225</v>
      </c>
      <c r="H30" s="251">
        <f>'Damen D'!AD14</f>
        <v>12</v>
      </c>
      <c r="I30" s="186"/>
      <c r="J30" s="186"/>
      <c r="K30" s="186"/>
      <c r="L30" s="251">
        <f>S14</f>
        <v>154</v>
      </c>
      <c r="M30" s="251">
        <f>T14</f>
        <v>149</v>
      </c>
      <c r="N30" s="186"/>
      <c r="O30" s="251"/>
      <c r="P30" s="251">
        <f>COUNTIF(I30:M30,"&gt;0")+H30</f>
        <v>14</v>
      </c>
      <c r="Q30" s="270">
        <f>G30+SUM(I30:O30)</f>
        <v>2528</v>
      </c>
      <c r="R30" s="271"/>
      <c r="S30" s="252">
        <f>Q30/P30</f>
        <v>180.57142857142858</v>
      </c>
      <c r="T30" s="68"/>
      <c r="U30" s="254" t="s">
        <v>5</v>
      </c>
      <c r="V30" s="255" t="s">
        <v>142</v>
      </c>
    </row>
    <row r="31" spans="1:22" ht="16.5" customHeight="1">
      <c r="A31" s="155" t="s">
        <v>5</v>
      </c>
      <c r="B31" s="238" t="str">
        <f>'Damen D'!B15</f>
        <v>D</v>
      </c>
      <c r="C31" s="203" t="str">
        <f>'Damen D'!D15</f>
        <v>Hofbauer</v>
      </c>
      <c r="D31" s="204" t="str">
        <f>'Damen D'!E15</f>
        <v>Daniela</v>
      </c>
      <c r="E31" s="204"/>
      <c r="F31" s="205"/>
      <c r="G31" s="250">
        <f>'Damen D'!AF15</f>
        <v>2174</v>
      </c>
      <c r="H31" s="251">
        <f>'Damen D'!AD15</f>
        <v>12</v>
      </c>
      <c r="I31" s="186"/>
      <c r="J31" s="186"/>
      <c r="K31" s="251">
        <f>M16</f>
        <v>189</v>
      </c>
      <c r="L31" s="253">
        <f>S13</f>
        <v>182</v>
      </c>
      <c r="M31" s="251">
        <f>T13</f>
        <v>194</v>
      </c>
      <c r="N31" s="186"/>
      <c r="O31" s="251"/>
      <c r="P31" s="251">
        <f>COUNTIF(I31:M31,"&gt;0")+H31</f>
        <v>15</v>
      </c>
      <c r="Q31" s="270">
        <f>G31+SUM(I31:O31)</f>
        <v>2739</v>
      </c>
      <c r="R31" s="271"/>
      <c r="S31" s="252">
        <f>Q31/P31</f>
        <v>182.6</v>
      </c>
      <c r="T31" s="68"/>
      <c r="U31" s="254" t="s">
        <v>2</v>
      </c>
      <c r="V31" s="255" t="s">
        <v>142</v>
      </c>
    </row>
    <row r="32" spans="1:22" ht="16.5" customHeight="1">
      <c r="A32" s="155" t="s">
        <v>6</v>
      </c>
      <c r="B32" s="238" t="str">
        <f>'Damen D'!B16</f>
        <v>D</v>
      </c>
      <c r="C32" s="203" t="str">
        <f>'Damen D'!D16</f>
        <v>Truchla-Gastl</v>
      </c>
      <c r="D32" s="204" t="str">
        <f>'Damen D'!E16</f>
        <v>Maria</v>
      </c>
      <c r="E32" s="204"/>
      <c r="F32" s="205"/>
      <c r="G32" s="250">
        <f>'Damen D'!AF16</f>
        <v>2155</v>
      </c>
      <c r="H32" s="251">
        <f>'Damen D'!AD16</f>
        <v>12</v>
      </c>
      <c r="I32" s="186"/>
      <c r="J32" s="251">
        <f>H19</f>
        <v>193</v>
      </c>
      <c r="K32" s="251">
        <f>M17</f>
        <v>162</v>
      </c>
      <c r="L32" s="251"/>
      <c r="M32" s="251"/>
      <c r="N32" s="186"/>
      <c r="O32" s="251"/>
      <c r="P32" s="251">
        <f>COUNTIF(I32:M32,"&gt;0")+H32</f>
        <v>14</v>
      </c>
      <c r="Q32" s="270">
        <f>G32+SUM(I32:O32)</f>
        <v>2510</v>
      </c>
      <c r="R32" s="271"/>
      <c r="S32" s="252">
        <f>Q32/P32</f>
        <v>179.28571428571428</v>
      </c>
      <c r="T32" s="68"/>
      <c r="U32" s="254" t="s">
        <v>6</v>
      </c>
      <c r="V32" s="255" t="s">
        <v>142</v>
      </c>
    </row>
    <row r="33" spans="1:22" ht="16.5" customHeight="1">
      <c r="A33" s="155" t="s">
        <v>7</v>
      </c>
      <c r="B33" s="238" t="str">
        <f>'Damen D'!B17</f>
        <v>D</v>
      </c>
      <c r="C33" s="203" t="str">
        <f>'Damen D'!D17</f>
        <v>Auctor</v>
      </c>
      <c r="D33" s="204" t="str">
        <f>'Damen D'!E17</f>
        <v>Angelika</v>
      </c>
      <c r="E33" s="204"/>
      <c r="F33" s="205"/>
      <c r="G33" s="250">
        <f>'Damen D'!AF17</f>
        <v>2041</v>
      </c>
      <c r="H33" s="251">
        <f>'Damen D'!AD17</f>
        <v>12</v>
      </c>
      <c r="I33" s="251">
        <f>E22</f>
        <v>179</v>
      </c>
      <c r="J33" s="251"/>
      <c r="K33" s="251"/>
      <c r="L33" s="251"/>
      <c r="M33" s="251"/>
      <c r="N33" s="186"/>
      <c r="O33" s="251"/>
      <c r="P33" s="251">
        <f>COUNTIF(I33:M33,"&gt;0")+H33</f>
        <v>13</v>
      </c>
      <c r="Q33" s="270">
        <f>G33+SUM(I33:O33)</f>
        <v>2220</v>
      </c>
      <c r="R33" s="271"/>
      <c r="S33" s="252">
        <f>Q33/P33</f>
        <v>170.76923076923077</v>
      </c>
      <c r="T33" s="68"/>
      <c r="U33" s="254" t="s">
        <v>8</v>
      </c>
      <c r="V33" s="255" t="s">
        <v>142</v>
      </c>
    </row>
    <row r="34" spans="1:22" ht="16.5" customHeight="1">
      <c r="A34" s="155" t="s">
        <v>8</v>
      </c>
      <c r="B34" s="238" t="str">
        <f>'Damen D'!B18</f>
        <v>D</v>
      </c>
      <c r="C34" s="203" t="str">
        <f>'Damen D'!D18</f>
        <v>Kato</v>
      </c>
      <c r="D34" s="204" t="str">
        <f>'Damen D'!E18</f>
        <v>Bianka</v>
      </c>
      <c r="E34" s="204"/>
      <c r="F34" s="205"/>
      <c r="G34" s="250">
        <f>'Damen D'!AF18</f>
        <v>2034</v>
      </c>
      <c r="H34" s="251">
        <f>'Damen D'!AD18</f>
        <v>12</v>
      </c>
      <c r="I34" s="251">
        <f>E23</f>
        <v>218</v>
      </c>
      <c r="J34" s="251">
        <f>H19</f>
        <v>193</v>
      </c>
      <c r="K34" s="251"/>
      <c r="L34" s="251"/>
      <c r="M34" s="251"/>
      <c r="N34" s="186"/>
      <c r="O34" s="251"/>
      <c r="P34" s="251">
        <f>COUNTIF(I34:M34,"&gt;0")+H34</f>
        <v>14</v>
      </c>
      <c r="Q34" s="270">
        <f>G34+SUM(I34:O34)</f>
        <v>2445</v>
      </c>
      <c r="R34" s="271"/>
      <c r="S34" s="252">
        <f>Q34/P34</f>
        <v>174.64285714285714</v>
      </c>
      <c r="T34" s="68"/>
      <c r="U34" s="254" t="s">
        <v>7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A3:U3"/>
    <mergeCell ref="A4:U4"/>
    <mergeCell ref="I6:L6"/>
    <mergeCell ref="I9:L9"/>
    <mergeCell ref="Q32:R32"/>
    <mergeCell ref="Q33:R33"/>
    <mergeCell ref="Q34:R34"/>
    <mergeCell ref="O12:R12"/>
    <mergeCell ref="N14:P14"/>
    <mergeCell ref="N13:P13"/>
    <mergeCell ref="Q14:R14"/>
    <mergeCell ref="Q13:R13"/>
    <mergeCell ref="N17:O17"/>
    <mergeCell ref="Q28:R28"/>
    <mergeCell ref="Q30:R30"/>
    <mergeCell ref="Q31:R31"/>
    <mergeCell ref="A28:B28"/>
    <mergeCell ref="I16:J16"/>
    <mergeCell ref="K16:L16"/>
    <mergeCell ref="I17:J17"/>
    <mergeCell ref="K17:L17"/>
    <mergeCell ref="C26:I26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="75" zoomScaleNormal="75" workbookViewId="0" topLeftCell="A1">
      <selection activeCell="N14" sqref="N14:P14"/>
    </sheetView>
  </sheetViews>
  <sheetFormatPr defaultColWidth="11.421875" defaultRowHeight="12.75"/>
  <cols>
    <col min="1" max="1" width="2.7109375" style="161" customWidth="1"/>
    <col min="2" max="2" width="3.851562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7109375" style="68" customWidth="1"/>
    <col min="16" max="17" width="5.7109375" style="161" customWidth="1"/>
    <col min="18" max="21" width="6.8515625" style="161" customWidth="1"/>
    <col min="22" max="16384" width="11.421875" style="161" customWidth="1"/>
  </cols>
  <sheetData>
    <row r="1" spans="16:22" ht="13.5" thickBot="1">
      <c r="P1" s="159"/>
      <c r="Q1" s="159"/>
      <c r="R1" s="159"/>
      <c r="S1" s="159"/>
      <c r="T1" s="159"/>
      <c r="U1" s="159"/>
      <c r="V1" s="159"/>
    </row>
    <row r="2" spans="1:15" ht="9" customHeight="1" thickTop="1">
      <c r="A2" s="209"/>
      <c r="B2" s="209"/>
      <c r="C2" s="210"/>
      <c r="D2" s="210"/>
      <c r="E2" s="211"/>
      <c r="F2" s="211"/>
      <c r="G2" s="211"/>
      <c r="H2" s="211"/>
      <c r="I2" s="210"/>
      <c r="J2" s="210"/>
      <c r="K2" s="210"/>
      <c r="L2" s="210"/>
      <c r="M2" s="211"/>
      <c r="N2" s="211"/>
      <c r="O2" s="211"/>
    </row>
    <row r="3" spans="1:21" ht="19.5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</row>
    <row r="4" spans="1:21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16.5" customHeight="1">
      <c r="A6" s="171" t="str">
        <f>'Herren A'!A7</f>
        <v>26.-28. Juni 2009</v>
      </c>
      <c r="B6" s="171"/>
      <c r="C6" s="172"/>
      <c r="D6" s="172"/>
      <c r="E6" s="171"/>
      <c r="F6" s="173"/>
      <c r="G6" s="173"/>
      <c r="H6" s="169"/>
      <c r="I6" s="284" t="s">
        <v>1</v>
      </c>
      <c r="J6" s="284"/>
      <c r="K6" s="284"/>
      <c r="L6" s="284"/>
      <c r="M6" s="169"/>
      <c r="N6" s="169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7.75" customHeight="1">
      <c r="A9" s="178"/>
      <c r="B9" s="178"/>
      <c r="C9" s="169"/>
      <c r="D9" s="169"/>
      <c r="E9" s="179"/>
      <c r="F9" s="173"/>
      <c r="G9" s="173"/>
      <c r="H9" s="169"/>
      <c r="I9" s="272" t="s">
        <v>179</v>
      </c>
      <c r="J9" s="272"/>
      <c r="K9" s="272"/>
      <c r="L9" s="272"/>
      <c r="M9" s="169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3:4" ht="27" customHeight="1" thickBot="1" thickTop="1">
      <c r="C11" s="180"/>
      <c r="D11" s="180"/>
    </row>
    <row r="12" spans="14:28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V12" s="68"/>
      <c r="W12" s="183"/>
      <c r="X12" s="183"/>
      <c r="Y12" s="183"/>
      <c r="Z12" s="183"/>
      <c r="AA12" s="168"/>
      <c r="AB12" s="168"/>
    </row>
    <row r="13" spans="3:28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Danzer</v>
      </c>
      <c r="O13" s="244"/>
      <c r="P13" s="246"/>
      <c r="Q13" s="244" t="str">
        <f>D30</f>
        <v>Andrea</v>
      </c>
      <c r="R13" s="277"/>
      <c r="S13" s="223">
        <v>150</v>
      </c>
      <c r="T13" s="157">
        <v>209</v>
      </c>
      <c r="U13" s="155">
        <f>S13+T13</f>
        <v>359</v>
      </c>
      <c r="V13" s="184" t="s">
        <v>60</v>
      </c>
      <c r="W13" s="168"/>
      <c r="X13" s="158"/>
      <c r="Y13" s="158"/>
      <c r="Z13" s="158"/>
      <c r="AA13" s="184"/>
      <c r="AB13" s="168"/>
    </row>
    <row r="14" spans="3:28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I16</f>
        <v>Grom-Ruffers.</v>
      </c>
      <c r="O14" s="248"/>
      <c r="P14" s="249"/>
      <c r="Q14" s="248" t="str">
        <f>K16</f>
        <v>Ilse</v>
      </c>
      <c r="R14" s="278"/>
      <c r="S14" s="156">
        <v>205</v>
      </c>
      <c r="T14" s="155">
        <v>167</v>
      </c>
      <c r="U14" s="155">
        <f>S14+T14</f>
        <v>372</v>
      </c>
      <c r="V14" s="184" t="s">
        <v>61</v>
      </c>
      <c r="W14" s="168"/>
      <c r="X14" s="158"/>
      <c r="Y14" s="158"/>
      <c r="Z14" s="158"/>
      <c r="AA14" s="167"/>
      <c r="AB14" s="168"/>
    </row>
    <row r="15" spans="3:28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V15" s="68"/>
      <c r="W15" s="167"/>
      <c r="X15" s="184"/>
      <c r="Y15" s="184"/>
      <c r="Z15" s="158"/>
      <c r="AA15" s="168"/>
      <c r="AB15" s="168"/>
    </row>
    <row r="16" spans="3:28" ht="16.5" customHeight="1">
      <c r="C16" s="168"/>
      <c r="D16" s="168"/>
      <c r="E16" s="167"/>
      <c r="F16" s="167"/>
      <c r="G16" s="167"/>
      <c r="H16" s="184"/>
      <c r="I16" s="243" t="str">
        <f>C31</f>
        <v>Grom-Ruffers.</v>
      </c>
      <c r="J16" s="244"/>
      <c r="K16" s="244" t="str">
        <f>D31</f>
        <v>Ilse</v>
      </c>
      <c r="L16" s="244"/>
      <c r="M16" s="190">
        <v>174</v>
      </c>
      <c r="N16" s="184"/>
      <c r="O16" s="158"/>
      <c r="V16" s="68"/>
      <c r="W16" s="167"/>
      <c r="X16" s="184"/>
      <c r="Y16" s="184"/>
      <c r="Z16" s="158"/>
      <c r="AA16" s="168"/>
      <c r="AB16" s="168"/>
    </row>
    <row r="17" spans="3:28" ht="16.5" customHeight="1" thickBot="1">
      <c r="C17" s="168"/>
      <c r="D17" s="168"/>
      <c r="E17" s="167"/>
      <c r="F17" s="167"/>
      <c r="G17" s="167"/>
      <c r="H17" s="184"/>
      <c r="I17" s="280" t="str">
        <f>F20</f>
        <v>Schmid</v>
      </c>
      <c r="J17" s="248"/>
      <c r="K17" s="248" t="str">
        <f>G20</f>
        <v>Birgit</v>
      </c>
      <c r="L17" s="248"/>
      <c r="M17" s="154">
        <v>143</v>
      </c>
      <c r="N17" s="282" t="s">
        <v>59</v>
      </c>
      <c r="O17" s="262"/>
      <c r="V17" s="68"/>
      <c r="W17" s="167"/>
      <c r="X17" s="184"/>
      <c r="Y17" s="184"/>
      <c r="Z17" s="158"/>
      <c r="AA17" s="168"/>
      <c r="AB17" s="168"/>
    </row>
    <row r="18" spans="3:28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V18" s="168"/>
      <c r="W18" s="168"/>
      <c r="X18" s="168"/>
      <c r="Y18" s="168"/>
      <c r="Z18" s="168"/>
      <c r="AA18" s="168"/>
      <c r="AB18" s="168"/>
    </row>
    <row r="19" spans="3:15" ht="16.5" customHeight="1">
      <c r="C19" s="168"/>
      <c r="D19" s="168"/>
      <c r="E19" s="167"/>
      <c r="F19" s="236" t="str">
        <f>C32</f>
        <v>Pfaff</v>
      </c>
      <c r="G19" s="184" t="str">
        <f>D32</f>
        <v>Melanie</v>
      </c>
      <c r="H19" s="190">
        <v>146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C22</f>
        <v>Schmid</v>
      </c>
      <c r="G20" s="235" t="str">
        <f>D22</f>
        <v>Birgit</v>
      </c>
      <c r="H20" s="155">
        <v>174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Schmid</v>
      </c>
      <c r="D22" s="184" t="str">
        <f>D33</f>
        <v>Birgit</v>
      </c>
      <c r="E22" s="190">
        <v>184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Dopieralski</v>
      </c>
      <c r="D23" s="235" t="str">
        <f>D34</f>
        <v>Hanna</v>
      </c>
      <c r="E23" s="155">
        <v>156</v>
      </c>
      <c r="F23" s="167" t="s">
        <v>58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19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155" t="s">
        <v>2</v>
      </c>
      <c r="B30" s="238" t="str">
        <f>'Damen E,F'!B14</f>
        <v>E</v>
      </c>
      <c r="C30" s="203" t="str">
        <f>'Damen E,F'!D14</f>
        <v>Danzer</v>
      </c>
      <c r="D30" s="204" t="str">
        <f>'Damen E,F'!E14</f>
        <v>Andrea</v>
      </c>
      <c r="E30" s="204"/>
      <c r="F30" s="205"/>
      <c r="G30" s="250">
        <f>'Damen E,F'!AF14</f>
        <v>2022</v>
      </c>
      <c r="H30" s="251">
        <f>'Damen E,F'!AD14</f>
        <v>12</v>
      </c>
      <c r="I30" s="186"/>
      <c r="J30" s="186"/>
      <c r="K30" s="186"/>
      <c r="L30" s="251">
        <f>S13</f>
        <v>150</v>
      </c>
      <c r="M30" s="251">
        <f>T13</f>
        <v>209</v>
      </c>
      <c r="N30" s="186"/>
      <c r="O30" s="251"/>
      <c r="P30" s="251">
        <f>COUNTIF(I30:M30,"&gt;0")+H30</f>
        <v>14</v>
      </c>
      <c r="Q30" s="270">
        <f>G30+SUM(I30:O30)</f>
        <v>2381</v>
      </c>
      <c r="R30" s="271"/>
      <c r="S30" s="252">
        <f>Q30/P30</f>
        <v>170.07142857142858</v>
      </c>
      <c r="T30" s="254"/>
      <c r="U30" s="254" t="s">
        <v>5</v>
      </c>
      <c r="V30" s="255" t="s">
        <v>142</v>
      </c>
    </row>
    <row r="31" spans="1:22" ht="16.5" customHeight="1">
      <c r="A31" s="155" t="s">
        <v>5</v>
      </c>
      <c r="B31" s="238" t="str">
        <f>'Damen E,F'!B15</f>
        <v>E</v>
      </c>
      <c r="C31" s="203" t="str">
        <f>'Damen E,F'!D15</f>
        <v>Grom-Ruffers.</v>
      </c>
      <c r="D31" s="204" t="str">
        <f>'Damen E,F'!E15</f>
        <v>Ilse</v>
      </c>
      <c r="E31" s="204"/>
      <c r="F31" s="205"/>
      <c r="G31" s="250">
        <f>'Damen E,F'!AF15</f>
        <v>2015</v>
      </c>
      <c r="H31" s="251">
        <f>'Damen E,F'!AD15</f>
        <v>12</v>
      </c>
      <c r="I31" s="186"/>
      <c r="J31" s="186"/>
      <c r="K31" s="251">
        <f>M16</f>
        <v>174</v>
      </c>
      <c r="L31" s="253">
        <f>S14</f>
        <v>205</v>
      </c>
      <c r="M31" s="251">
        <f>T14</f>
        <v>167</v>
      </c>
      <c r="N31" s="186"/>
      <c r="O31" s="251"/>
      <c r="P31" s="251">
        <f>COUNTIF(I31:M31,"&gt;0")+H31</f>
        <v>15</v>
      </c>
      <c r="Q31" s="270">
        <f>G31+SUM(I31:O31)</f>
        <v>2561</v>
      </c>
      <c r="R31" s="271"/>
      <c r="S31" s="252">
        <f>Q31/P31</f>
        <v>170.73333333333332</v>
      </c>
      <c r="T31" s="254"/>
      <c r="U31" s="254" t="s">
        <v>2</v>
      </c>
      <c r="V31" s="255" t="s">
        <v>142</v>
      </c>
    </row>
    <row r="32" spans="1:22" ht="16.5" customHeight="1">
      <c r="A32" s="155" t="s">
        <v>6</v>
      </c>
      <c r="B32" s="238" t="str">
        <f>'Damen E,F'!B16</f>
        <v>E</v>
      </c>
      <c r="C32" s="203" t="str">
        <f>'Damen E,F'!D16</f>
        <v>Pfaff</v>
      </c>
      <c r="D32" s="204" t="str">
        <f>'Damen E,F'!E16</f>
        <v>Melanie</v>
      </c>
      <c r="E32" s="204"/>
      <c r="F32" s="205"/>
      <c r="G32" s="250">
        <f>'Damen E,F'!AF16</f>
        <v>1957</v>
      </c>
      <c r="H32" s="251">
        <f>'Damen E,F'!AD16</f>
        <v>12</v>
      </c>
      <c r="I32" s="186"/>
      <c r="J32" s="251">
        <f>H19</f>
        <v>146</v>
      </c>
      <c r="K32" s="251"/>
      <c r="L32" s="251"/>
      <c r="M32" s="251"/>
      <c r="N32" s="186"/>
      <c r="O32" s="251"/>
      <c r="P32" s="251">
        <f>COUNTIF(I32:M32,"&gt;0")+H32</f>
        <v>13</v>
      </c>
      <c r="Q32" s="270">
        <f>G32+SUM(I32:O32)</f>
        <v>2103</v>
      </c>
      <c r="R32" s="271"/>
      <c r="S32" s="252">
        <f>Q32/P32</f>
        <v>161.76923076923077</v>
      </c>
      <c r="T32" s="254"/>
      <c r="U32" s="254" t="s">
        <v>7</v>
      </c>
      <c r="V32" s="255" t="s">
        <v>142</v>
      </c>
    </row>
    <row r="33" spans="1:22" ht="16.5" customHeight="1">
      <c r="A33" s="155" t="s">
        <v>7</v>
      </c>
      <c r="B33" s="238" t="str">
        <f>'Damen E,F'!B17</f>
        <v>E</v>
      </c>
      <c r="C33" s="203" t="str">
        <f>'Damen E,F'!D17</f>
        <v>Schmid</v>
      </c>
      <c r="D33" s="204" t="str">
        <f>'Damen E,F'!E17</f>
        <v>Birgit</v>
      </c>
      <c r="E33" s="204"/>
      <c r="F33" s="205"/>
      <c r="G33" s="250">
        <f>'Damen E,F'!AF17</f>
        <v>1948</v>
      </c>
      <c r="H33" s="251">
        <f>'Damen E,F'!AD17</f>
        <v>12</v>
      </c>
      <c r="I33" s="251">
        <f>E22</f>
        <v>184</v>
      </c>
      <c r="J33" s="251">
        <f>H20</f>
        <v>174</v>
      </c>
      <c r="K33" s="251">
        <f>M17</f>
        <v>143</v>
      </c>
      <c r="L33" s="251"/>
      <c r="M33" s="251"/>
      <c r="N33" s="186"/>
      <c r="O33" s="251"/>
      <c r="P33" s="251">
        <f>COUNTIF(I33:M33,"&gt;0")+H33</f>
        <v>15</v>
      </c>
      <c r="Q33" s="270">
        <f>G33+SUM(I33:O33)</f>
        <v>2449</v>
      </c>
      <c r="R33" s="271"/>
      <c r="S33" s="252">
        <f>Q33/P33</f>
        <v>163.26666666666668</v>
      </c>
      <c r="T33" s="254"/>
      <c r="U33" s="254" t="s">
        <v>6</v>
      </c>
      <c r="V33" s="255" t="s">
        <v>142</v>
      </c>
    </row>
    <row r="34" spans="1:22" ht="16.5" customHeight="1">
      <c r="A34" s="155" t="s">
        <v>8</v>
      </c>
      <c r="B34" s="238" t="str">
        <f>'Damen E,F'!B18</f>
        <v>E</v>
      </c>
      <c r="C34" s="203" t="str">
        <f>'Damen E,F'!D18</f>
        <v>Dopieralski</v>
      </c>
      <c r="D34" s="204" t="str">
        <f>'Damen E,F'!E18</f>
        <v>Hanna</v>
      </c>
      <c r="E34" s="204"/>
      <c r="F34" s="205"/>
      <c r="G34" s="250">
        <f>'Damen E,F'!AF18</f>
        <v>1945</v>
      </c>
      <c r="H34" s="251">
        <f>'Damen E,F'!AD18</f>
        <v>12</v>
      </c>
      <c r="I34" s="251">
        <f>E23</f>
        <v>156</v>
      </c>
      <c r="J34" s="251"/>
      <c r="K34" s="251"/>
      <c r="L34" s="251"/>
      <c r="M34" s="251"/>
      <c r="N34" s="186"/>
      <c r="O34" s="251"/>
      <c r="P34" s="251">
        <f>COUNTIF(I34:M34,"&gt;0")+H34</f>
        <v>13</v>
      </c>
      <c r="Q34" s="270">
        <f>G34+SUM(I34:O34)</f>
        <v>2101</v>
      </c>
      <c r="R34" s="271"/>
      <c r="S34" s="252">
        <f>Q34/P34</f>
        <v>161.6153846153846</v>
      </c>
      <c r="T34" s="254"/>
      <c r="U34" s="254" t="s">
        <v>8</v>
      </c>
      <c r="V34" s="255" t="s">
        <v>142</v>
      </c>
    </row>
    <row r="35" spans="3:14" ht="12.75">
      <c r="C35" s="201"/>
      <c r="D35" s="201"/>
      <c r="N35" s="158"/>
    </row>
  </sheetData>
  <mergeCells count="22">
    <mergeCell ref="Q13:R13"/>
    <mergeCell ref="Q14:R14"/>
    <mergeCell ref="N17:O17"/>
    <mergeCell ref="C26:I26"/>
    <mergeCell ref="Q33:R33"/>
    <mergeCell ref="A3:U3"/>
    <mergeCell ref="A4:U4"/>
    <mergeCell ref="I16:J16"/>
    <mergeCell ref="K16:L16"/>
    <mergeCell ref="O12:R12"/>
    <mergeCell ref="N13:P13"/>
    <mergeCell ref="N14:P14"/>
    <mergeCell ref="Q34:R34"/>
    <mergeCell ref="A28:B28"/>
    <mergeCell ref="I6:L6"/>
    <mergeCell ref="I9:L9"/>
    <mergeCell ref="Q28:R28"/>
    <mergeCell ref="Q30:R30"/>
    <mergeCell ref="Q31:R31"/>
    <mergeCell ref="Q32:R32"/>
    <mergeCell ref="I17:J17"/>
    <mergeCell ref="K17:L17"/>
  </mergeCells>
  <conditionalFormatting sqref="E22:E23 S13:T14 H19:H20 M16:M17 S30:S34 I30:M3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3937007874015748" bottom="0.7874015748031497" header="0.5118110236220472" footer="0.5118110236220472"/>
  <pageSetup horizontalDpi="300" verticalDpi="300" orientation="landscape" paperSize="9" scale="93" r:id="rId1"/>
  <headerFooter alignWithMargins="0">
    <oddFooter>&amp;LSeite &amp;P von &amp;N&amp;CAuswertung: ABV Hallstadt
www.ABV-Raubritter.de&amp;RDruckdatum: &amp;D, &amp;T</oddFooter>
  </headerFooter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0" zoomScaleNormal="60" zoomScaleSheetLayoutView="70" workbookViewId="0" topLeftCell="A1">
      <selection activeCell="O24" sqref="O24"/>
    </sheetView>
  </sheetViews>
  <sheetFormatPr defaultColWidth="11.421875" defaultRowHeight="12.75"/>
  <cols>
    <col min="1" max="1" width="4.00390625" style="0" customWidth="1"/>
    <col min="2" max="2" width="3.00390625" style="0" customWidth="1"/>
    <col min="3" max="3" width="10.57421875" style="0" customWidth="1"/>
    <col min="4" max="4" width="21.7109375" style="0" customWidth="1"/>
    <col min="5" max="5" width="16.00390625" style="0" customWidth="1"/>
    <col min="6" max="6" width="10.57421875" style="0" customWidth="1"/>
    <col min="7" max="7" width="9.421875" style="0" customWidth="1"/>
    <col min="8" max="12" width="5.140625" style="0" customWidth="1"/>
    <col min="13" max="13" width="5.7109375" style="0" customWidth="1"/>
    <col min="14" max="14" width="7.421875" style="0" customWidth="1"/>
    <col min="15" max="15" width="4.00390625" style="0" customWidth="1"/>
    <col min="16" max="16" width="7.7109375" style="0" bestFit="1" customWidth="1"/>
    <col min="17" max="17" width="5.140625" style="24" customWidth="1"/>
    <col min="18" max="18" width="13.28125" style="0" customWidth="1"/>
    <col min="19" max="19" width="2.00390625" style="0" customWidth="1"/>
    <col min="20" max="20" width="9.57421875" style="0" bestFit="1" customWidth="1"/>
    <col min="21" max="21" width="5.57421875" style="0" customWidth="1"/>
    <col min="22" max="26" width="5.140625" style="0" customWidth="1"/>
    <col min="27" max="27" width="7.421875" style="0" customWidth="1"/>
    <col min="28" max="28" width="5.140625" style="0" customWidth="1"/>
    <col min="29" max="29" width="8.8515625" style="0" customWidth="1"/>
    <col min="30" max="30" width="5.7109375" style="0" customWidth="1"/>
    <col min="31" max="31" width="1.8515625" style="0" customWidth="1"/>
    <col min="32" max="32" width="9.7109375" style="0" customWidth="1"/>
    <col min="33" max="33" width="2.00390625" style="0" customWidth="1"/>
    <col min="34" max="34" width="13.00390625" style="0" customWidth="1"/>
    <col min="36" max="36" width="1.1484375" style="229" customWidth="1"/>
  </cols>
  <sheetData>
    <row r="1" spans="1:35" ht="13.5" thickBot="1">
      <c r="A1" s="1"/>
      <c r="B1" s="2"/>
      <c r="C1" s="2"/>
      <c r="D1" s="53"/>
      <c r="E1" s="53"/>
      <c r="F1" s="26"/>
      <c r="G1" s="59"/>
      <c r="H1" s="26"/>
      <c r="I1" s="26"/>
      <c r="J1" s="53"/>
      <c r="K1" s="53"/>
      <c r="L1" s="53"/>
      <c r="M1" s="53"/>
      <c r="N1" s="53"/>
      <c r="O1" s="53"/>
      <c r="P1" s="53"/>
      <c r="Q1" s="27"/>
      <c r="R1" s="3"/>
      <c r="S1" s="3"/>
      <c r="T1" s="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6"/>
      <c r="C2" s="6"/>
      <c r="D2" s="55"/>
      <c r="E2" s="55"/>
      <c r="F2" s="51"/>
      <c r="G2" s="54"/>
      <c r="H2" s="51"/>
      <c r="I2" s="51"/>
      <c r="J2" s="55"/>
      <c r="K2" s="55"/>
      <c r="L2" s="55"/>
      <c r="M2" s="55"/>
      <c r="N2" s="55"/>
      <c r="O2" s="51"/>
      <c r="P2" s="51"/>
      <c r="Q2" s="88"/>
      <c r="R2" s="51"/>
      <c r="S2" s="51"/>
      <c r="T2" s="5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</row>
    <row r="5" spans="1:33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26"/>
    </row>
    <row r="6" spans="1:33" ht="30" customHeight="1">
      <c r="A6" s="1"/>
      <c r="B6" s="53"/>
      <c r="C6" s="53"/>
      <c r="D6" s="53"/>
      <c r="E6" s="53"/>
      <c r="F6" s="8"/>
      <c r="G6" s="43"/>
      <c r="H6" s="26"/>
      <c r="I6" s="261" t="s">
        <v>545</v>
      </c>
      <c r="J6" s="264"/>
      <c r="K6" s="264"/>
      <c r="L6" s="264"/>
      <c r="M6" s="264"/>
      <c r="N6" s="264"/>
      <c r="O6" s="264"/>
      <c r="P6" s="264"/>
      <c r="Q6" s="264"/>
      <c r="R6" s="264"/>
      <c r="S6" s="134"/>
      <c r="T6" s="6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7.25" customHeight="1">
      <c r="A7" s="63" t="str">
        <f>'Herren A'!A7</f>
        <v>26.-28. Juni 2009</v>
      </c>
      <c r="B7" s="28"/>
      <c r="C7" s="28"/>
      <c r="D7" s="28"/>
      <c r="E7" s="28"/>
      <c r="F7" s="11"/>
      <c r="G7" s="44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6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57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18" t="s">
        <v>52</v>
      </c>
      <c r="B13" s="118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43" t="s">
        <v>50</v>
      </c>
      <c r="R13" s="122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08" t="s">
        <v>82</v>
      </c>
      <c r="B14" s="94" t="s">
        <v>65</v>
      </c>
      <c r="C14" s="94" t="s">
        <v>73</v>
      </c>
      <c r="D14" s="95" t="s">
        <v>181</v>
      </c>
      <c r="E14" s="96" t="s">
        <v>182</v>
      </c>
      <c r="F14" s="97" t="s">
        <v>183</v>
      </c>
      <c r="G14" s="98" t="s">
        <v>3</v>
      </c>
      <c r="H14" s="99">
        <v>198</v>
      </c>
      <c r="I14" s="99">
        <v>258</v>
      </c>
      <c r="J14" s="99">
        <v>207</v>
      </c>
      <c r="K14" s="99">
        <v>207</v>
      </c>
      <c r="L14" s="99">
        <v>229</v>
      </c>
      <c r="M14" s="99">
        <v>234</v>
      </c>
      <c r="N14" s="100">
        <f aca="true" t="shared" si="0" ref="N14:N33">SUM(H14:M14)</f>
        <v>1333</v>
      </c>
      <c r="O14" s="101"/>
      <c r="P14" s="100">
        <f aca="true" t="shared" si="1" ref="P14:P33">SUM(N14:O14)</f>
        <v>1333</v>
      </c>
      <c r="Q14" s="216">
        <f aca="true" t="shared" si="2" ref="Q14:Q33">COUNTIF(H14:M14,"&gt;0")</f>
        <v>6</v>
      </c>
      <c r="R14" s="218">
        <f aca="true" t="shared" si="3" ref="R14:R41">P14/Q14</f>
        <v>222.16666666666666</v>
      </c>
      <c r="S14" s="226">
        <f aca="true" t="shared" si="4" ref="S14:S43">MAX(H14:M14)-MIN(H14:M14)</f>
        <v>60</v>
      </c>
      <c r="T14" s="148" t="s">
        <v>4</v>
      </c>
      <c r="U14" s="99">
        <v>211</v>
      </c>
      <c r="V14" s="99">
        <v>215</v>
      </c>
      <c r="W14" s="99">
        <v>247</v>
      </c>
      <c r="X14" s="99">
        <v>210</v>
      </c>
      <c r="Y14" s="99">
        <v>256</v>
      </c>
      <c r="Z14" s="99">
        <v>195</v>
      </c>
      <c r="AA14" s="100">
        <f>SUM(U14:Z14)</f>
        <v>1334</v>
      </c>
      <c r="AB14" s="101"/>
      <c r="AC14" s="100">
        <f>SUM(AA14+AB14)</f>
        <v>1334</v>
      </c>
      <c r="AD14" s="144">
        <f aca="true" t="shared" si="5" ref="AD14:AD41">COUNTIF(U14:Z14,"&gt;0")+Q14</f>
        <v>12</v>
      </c>
      <c r="AE14" s="147"/>
      <c r="AF14" s="146">
        <f aca="true" t="shared" si="6" ref="AF14:AF41">SUM(AC14,P14)</f>
        <v>2667</v>
      </c>
      <c r="AG14" s="139"/>
      <c r="AH14" s="138">
        <f>AF14/AD14</f>
        <v>222.25</v>
      </c>
      <c r="AI14" s="99"/>
      <c r="AJ14" s="231">
        <f>P14-AC14</f>
        <v>-1</v>
      </c>
    </row>
    <row r="15" spans="1:36" ht="28.5" customHeight="1">
      <c r="A15" s="108" t="s">
        <v>81</v>
      </c>
      <c r="B15" s="94" t="s">
        <v>65</v>
      </c>
      <c r="C15" s="94" t="s">
        <v>71</v>
      </c>
      <c r="D15" s="96" t="s">
        <v>191</v>
      </c>
      <c r="E15" s="96" t="s">
        <v>192</v>
      </c>
      <c r="F15" s="97" t="s">
        <v>193</v>
      </c>
      <c r="G15" s="98" t="s">
        <v>3</v>
      </c>
      <c r="H15" s="99">
        <v>158</v>
      </c>
      <c r="I15" s="99">
        <v>234</v>
      </c>
      <c r="J15" s="99">
        <v>255</v>
      </c>
      <c r="K15" s="99">
        <v>241</v>
      </c>
      <c r="L15" s="99">
        <v>189</v>
      </c>
      <c r="M15" s="99">
        <v>152</v>
      </c>
      <c r="N15" s="100">
        <f t="shared" si="0"/>
        <v>1229</v>
      </c>
      <c r="O15" s="101"/>
      <c r="P15" s="100">
        <f t="shared" si="1"/>
        <v>1229</v>
      </c>
      <c r="Q15" s="216">
        <f t="shared" si="2"/>
        <v>6</v>
      </c>
      <c r="R15" s="218">
        <f t="shared" si="3"/>
        <v>204.83333333333334</v>
      </c>
      <c r="S15" s="226">
        <f t="shared" si="4"/>
        <v>103</v>
      </c>
      <c r="T15" s="148" t="s">
        <v>4</v>
      </c>
      <c r="U15" s="99">
        <v>205</v>
      </c>
      <c r="V15" s="99">
        <v>204</v>
      </c>
      <c r="W15" s="99">
        <v>249</v>
      </c>
      <c r="X15" s="99">
        <v>245</v>
      </c>
      <c r="Y15" s="99">
        <v>234</v>
      </c>
      <c r="Z15" s="99">
        <v>203</v>
      </c>
      <c r="AA15" s="100">
        <f aca="true" t="shared" si="7" ref="AA15:AA33">SUM(U15:Z15)</f>
        <v>1340</v>
      </c>
      <c r="AB15" s="101"/>
      <c r="AC15" s="100">
        <f aca="true" t="shared" si="8" ref="AC15:AC33">SUM(AA15+AB15)</f>
        <v>1340</v>
      </c>
      <c r="AD15" s="144">
        <f t="shared" si="5"/>
        <v>12</v>
      </c>
      <c r="AE15" s="147"/>
      <c r="AF15" s="146">
        <f t="shared" si="6"/>
        <v>2569</v>
      </c>
      <c r="AG15" s="139"/>
      <c r="AH15" s="138">
        <f aca="true" t="shared" si="9" ref="AH15:AH33">AF15/AD15</f>
        <v>214.08333333333334</v>
      </c>
      <c r="AI15" s="99"/>
      <c r="AJ15" s="231">
        <f aca="true" t="shared" si="10" ref="AJ15:AJ43">P15-AC15</f>
        <v>-111</v>
      </c>
    </row>
    <row r="16" spans="1:36" ht="28.5" customHeight="1">
      <c r="A16" s="108" t="s">
        <v>83</v>
      </c>
      <c r="B16" s="94" t="s">
        <v>65</v>
      </c>
      <c r="C16" s="94" t="s">
        <v>29</v>
      </c>
      <c r="D16" s="95" t="s">
        <v>173</v>
      </c>
      <c r="E16" s="96" t="s">
        <v>172</v>
      </c>
      <c r="F16" s="97" t="s">
        <v>171</v>
      </c>
      <c r="G16" s="98" t="s">
        <v>3</v>
      </c>
      <c r="H16" s="99">
        <v>204</v>
      </c>
      <c r="I16" s="99">
        <v>254</v>
      </c>
      <c r="J16" s="99">
        <v>220</v>
      </c>
      <c r="K16" s="99">
        <v>175</v>
      </c>
      <c r="L16" s="99">
        <v>236</v>
      </c>
      <c r="M16" s="99">
        <v>181</v>
      </c>
      <c r="N16" s="100">
        <f t="shared" si="0"/>
        <v>1270</v>
      </c>
      <c r="O16" s="101"/>
      <c r="P16" s="100">
        <f t="shared" si="1"/>
        <v>1270</v>
      </c>
      <c r="Q16" s="216">
        <f t="shared" si="2"/>
        <v>6</v>
      </c>
      <c r="R16" s="218">
        <f t="shared" si="3"/>
        <v>211.66666666666666</v>
      </c>
      <c r="S16" s="226">
        <f t="shared" si="4"/>
        <v>79</v>
      </c>
      <c r="T16" s="148" t="s">
        <v>4</v>
      </c>
      <c r="U16" s="99">
        <v>204</v>
      </c>
      <c r="V16" s="99">
        <v>268</v>
      </c>
      <c r="W16" s="99">
        <v>214</v>
      </c>
      <c r="X16" s="99">
        <v>181</v>
      </c>
      <c r="Y16" s="99">
        <v>220</v>
      </c>
      <c r="Z16" s="99">
        <v>177</v>
      </c>
      <c r="AA16" s="100">
        <f t="shared" si="7"/>
        <v>1264</v>
      </c>
      <c r="AB16" s="101"/>
      <c r="AC16" s="100">
        <f t="shared" si="8"/>
        <v>1264</v>
      </c>
      <c r="AD16" s="144">
        <f t="shared" si="5"/>
        <v>12</v>
      </c>
      <c r="AE16" s="147"/>
      <c r="AF16" s="146">
        <f t="shared" si="6"/>
        <v>2534</v>
      </c>
      <c r="AG16" s="139"/>
      <c r="AH16" s="138">
        <f>AF16/AD16</f>
        <v>211.16666666666666</v>
      </c>
      <c r="AI16" s="99"/>
      <c r="AJ16" s="231">
        <f t="shared" si="10"/>
        <v>6</v>
      </c>
    </row>
    <row r="17" spans="1:36" ht="28.5" customHeight="1">
      <c r="A17" s="108" t="s">
        <v>84</v>
      </c>
      <c r="B17" s="94" t="s">
        <v>65</v>
      </c>
      <c r="C17" s="94" t="s">
        <v>71</v>
      </c>
      <c r="D17" s="96" t="s">
        <v>189</v>
      </c>
      <c r="E17" s="96" t="s">
        <v>160</v>
      </c>
      <c r="F17" s="97" t="s">
        <v>190</v>
      </c>
      <c r="G17" s="98" t="s">
        <v>3</v>
      </c>
      <c r="H17" s="99">
        <v>204</v>
      </c>
      <c r="I17" s="99">
        <v>195</v>
      </c>
      <c r="J17" s="99">
        <v>186</v>
      </c>
      <c r="K17" s="99">
        <v>268</v>
      </c>
      <c r="L17" s="99">
        <v>192</v>
      </c>
      <c r="M17" s="99">
        <v>197</v>
      </c>
      <c r="N17" s="100">
        <f t="shared" si="0"/>
        <v>1242</v>
      </c>
      <c r="O17" s="101"/>
      <c r="P17" s="100">
        <f t="shared" si="1"/>
        <v>1242</v>
      </c>
      <c r="Q17" s="216">
        <f t="shared" si="2"/>
        <v>6</v>
      </c>
      <c r="R17" s="218">
        <f t="shared" si="3"/>
        <v>207</v>
      </c>
      <c r="S17" s="226">
        <f t="shared" si="4"/>
        <v>82</v>
      </c>
      <c r="T17" s="148" t="s">
        <v>4</v>
      </c>
      <c r="U17" s="99">
        <v>158</v>
      </c>
      <c r="V17" s="99">
        <v>207</v>
      </c>
      <c r="W17" s="99">
        <v>227</v>
      </c>
      <c r="X17" s="99">
        <v>238</v>
      </c>
      <c r="Y17" s="99">
        <v>237</v>
      </c>
      <c r="Z17" s="99">
        <v>206</v>
      </c>
      <c r="AA17" s="100">
        <f t="shared" si="7"/>
        <v>1273</v>
      </c>
      <c r="AB17" s="101"/>
      <c r="AC17" s="100">
        <f t="shared" si="8"/>
        <v>1273</v>
      </c>
      <c r="AD17" s="144">
        <f t="shared" si="5"/>
        <v>12</v>
      </c>
      <c r="AE17" s="147"/>
      <c r="AF17" s="146">
        <f t="shared" si="6"/>
        <v>2515</v>
      </c>
      <c r="AG17" s="139"/>
      <c r="AH17" s="138">
        <f t="shared" si="9"/>
        <v>209.58333333333334</v>
      </c>
      <c r="AI17" s="99"/>
      <c r="AJ17" s="231">
        <f t="shared" si="10"/>
        <v>-31</v>
      </c>
    </row>
    <row r="18" spans="1:36" ht="28.5" customHeight="1">
      <c r="A18" s="108" t="s">
        <v>85</v>
      </c>
      <c r="B18" s="94" t="s">
        <v>65</v>
      </c>
      <c r="C18" s="94" t="s">
        <v>27</v>
      </c>
      <c r="D18" s="96" t="s">
        <v>224</v>
      </c>
      <c r="E18" s="96" t="s">
        <v>225</v>
      </c>
      <c r="F18" s="97" t="s">
        <v>226</v>
      </c>
      <c r="G18" s="98" t="s">
        <v>3</v>
      </c>
      <c r="H18" s="99">
        <v>216</v>
      </c>
      <c r="I18" s="99">
        <v>174</v>
      </c>
      <c r="J18" s="99">
        <v>225</v>
      </c>
      <c r="K18" s="99">
        <v>212</v>
      </c>
      <c r="L18" s="99">
        <v>185</v>
      </c>
      <c r="M18" s="99">
        <v>149</v>
      </c>
      <c r="N18" s="100">
        <f t="shared" si="0"/>
        <v>1161</v>
      </c>
      <c r="O18" s="101"/>
      <c r="P18" s="100">
        <f t="shared" si="1"/>
        <v>1161</v>
      </c>
      <c r="Q18" s="216">
        <f t="shared" si="2"/>
        <v>6</v>
      </c>
      <c r="R18" s="218">
        <f t="shared" si="3"/>
        <v>193.5</v>
      </c>
      <c r="S18" s="226">
        <f t="shared" si="4"/>
        <v>76</v>
      </c>
      <c r="T18" s="148" t="s">
        <v>4</v>
      </c>
      <c r="U18" s="99">
        <v>210</v>
      </c>
      <c r="V18" s="99">
        <v>235</v>
      </c>
      <c r="W18" s="99">
        <v>227</v>
      </c>
      <c r="X18" s="99">
        <v>225</v>
      </c>
      <c r="Y18" s="99">
        <v>213</v>
      </c>
      <c r="Z18" s="99">
        <v>208</v>
      </c>
      <c r="AA18" s="100">
        <f t="shared" si="7"/>
        <v>1318</v>
      </c>
      <c r="AB18" s="101"/>
      <c r="AC18" s="100">
        <f t="shared" si="8"/>
        <v>1318</v>
      </c>
      <c r="AD18" s="144">
        <f t="shared" si="5"/>
        <v>12</v>
      </c>
      <c r="AE18" s="147"/>
      <c r="AF18" s="146">
        <f t="shared" si="6"/>
        <v>2479</v>
      </c>
      <c r="AG18" s="139"/>
      <c r="AH18" s="138">
        <f t="shared" si="9"/>
        <v>206.58333333333334</v>
      </c>
      <c r="AI18" s="99"/>
      <c r="AJ18" s="231">
        <f t="shared" si="10"/>
        <v>-157</v>
      </c>
    </row>
    <row r="19" spans="1:36" ht="28.5" customHeight="1">
      <c r="A19" s="108" t="s">
        <v>86</v>
      </c>
      <c r="B19" s="94" t="s">
        <v>65</v>
      </c>
      <c r="C19" s="94" t="s">
        <v>35</v>
      </c>
      <c r="D19" s="96" t="s">
        <v>209</v>
      </c>
      <c r="E19" s="96" t="s">
        <v>210</v>
      </c>
      <c r="F19" s="97" t="s">
        <v>211</v>
      </c>
      <c r="G19" s="98" t="s">
        <v>3</v>
      </c>
      <c r="H19" s="99">
        <v>194</v>
      </c>
      <c r="I19" s="99">
        <v>237</v>
      </c>
      <c r="J19" s="99">
        <v>144</v>
      </c>
      <c r="K19" s="99">
        <v>176</v>
      </c>
      <c r="L19" s="99">
        <v>199</v>
      </c>
      <c r="M19" s="99">
        <v>213</v>
      </c>
      <c r="N19" s="100">
        <f t="shared" si="0"/>
        <v>1163</v>
      </c>
      <c r="O19" s="101"/>
      <c r="P19" s="100">
        <f t="shared" si="1"/>
        <v>1163</v>
      </c>
      <c r="Q19" s="216">
        <f t="shared" si="2"/>
        <v>6</v>
      </c>
      <c r="R19" s="218">
        <f t="shared" si="3"/>
        <v>193.83333333333334</v>
      </c>
      <c r="S19" s="226">
        <f t="shared" si="4"/>
        <v>93</v>
      </c>
      <c r="T19" s="148" t="s">
        <v>4</v>
      </c>
      <c r="U19" s="99">
        <v>192</v>
      </c>
      <c r="V19" s="99">
        <v>225</v>
      </c>
      <c r="W19" s="99">
        <v>278</v>
      </c>
      <c r="X19" s="99">
        <v>193</v>
      </c>
      <c r="Y19" s="99">
        <v>196</v>
      </c>
      <c r="Z19" s="99">
        <v>205</v>
      </c>
      <c r="AA19" s="100">
        <f t="shared" si="7"/>
        <v>1289</v>
      </c>
      <c r="AB19" s="101"/>
      <c r="AC19" s="100">
        <f t="shared" si="8"/>
        <v>1289</v>
      </c>
      <c r="AD19" s="144">
        <f t="shared" si="5"/>
        <v>12</v>
      </c>
      <c r="AE19" s="147"/>
      <c r="AF19" s="146">
        <f t="shared" si="6"/>
        <v>2452</v>
      </c>
      <c r="AG19" s="139"/>
      <c r="AH19" s="138">
        <f t="shared" si="9"/>
        <v>204.33333333333334</v>
      </c>
      <c r="AI19" s="99"/>
      <c r="AJ19" s="231">
        <f t="shared" si="10"/>
        <v>-126</v>
      </c>
    </row>
    <row r="20" spans="1:36" ht="28.5" customHeight="1">
      <c r="A20" s="108" t="s">
        <v>87</v>
      </c>
      <c r="B20" s="94" t="s">
        <v>65</v>
      </c>
      <c r="C20" s="103" t="s">
        <v>70</v>
      </c>
      <c r="D20" s="96" t="s">
        <v>186</v>
      </c>
      <c r="E20" s="96" t="s">
        <v>187</v>
      </c>
      <c r="F20" s="97" t="s">
        <v>188</v>
      </c>
      <c r="G20" s="98" t="s">
        <v>3</v>
      </c>
      <c r="H20" s="99">
        <v>191</v>
      </c>
      <c r="I20" s="99">
        <v>203</v>
      </c>
      <c r="J20" s="99">
        <v>203</v>
      </c>
      <c r="K20" s="99">
        <v>178</v>
      </c>
      <c r="L20" s="99">
        <v>201</v>
      </c>
      <c r="M20" s="99">
        <v>224</v>
      </c>
      <c r="N20" s="100">
        <f t="shared" si="0"/>
        <v>1200</v>
      </c>
      <c r="O20" s="101"/>
      <c r="P20" s="100">
        <f t="shared" si="1"/>
        <v>1200</v>
      </c>
      <c r="Q20" s="216">
        <f t="shared" si="2"/>
        <v>6</v>
      </c>
      <c r="R20" s="218">
        <f t="shared" si="3"/>
        <v>200</v>
      </c>
      <c r="S20" s="226">
        <f t="shared" si="4"/>
        <v>46</v>
      </c>
      <c r="T20" s="148" t="s">
        <v>4</v>
      </c>
      <c r="U20" s="99">
        <v>182</v>
      </c>
      <c r="V20" s="99">
        <v>191</v>
      </c>
      <c r="W20" s="99">
        <v>194</v>
      </c>
      <c r="X20" s="99">
        <v>176</v>
      </c>
      <c r="Y20" s="99">
        <v>240</v>
      </c>
      <c r="Z20" s="99">
        <v>226</v>
      </c>
      <c r="AA20" s="100">
        <f t="shared" si="7"/>
        <v>1209</v>
      </c>
      <c r="AB20" s="101"/>
      <c r="AC20" s="100">
        <f t="shared" si="8"/>
        <v>1209</v>
      </c>
      <c r="AD20" s="144">
        <f t="shared" si="5"/>
        <v>12</v>
      </c>
      <c r="AE20" s="147"/>
      <c r="AF20" s="146">
        <f t="shared" si="6"/>
        <v>2409</v>
      </c>
      <c r="AG20" s="139"/>
      <c r="AH20" s="138">
        <f t="shared" si="9"/>
        <v>200.75</v>
      </c>
      <c r="AI20" s="99"/>
      <c r="AJ20" s="231">
        <f t="shared" si="10"/>
        <v>-9</v>
      </c>
    </row>
    <row r="21" spans="1:36" ht="28.5" customHeight="1">
      <c r="A21" s="108" t="s">
        <v>88</v>
      </c>
      <c r="B21" s="94" t="s">
        <v>65</v>
      </c>
      <c r="C21" s="94" t="s">
        <v>74</v>
      </c>
      <c r="D21" s="96" t="s">
        <v>197</v>
      </c>
      <c r="E21" s="96" t="s">
        <v>152</v>
      </c>
      <c r="F21" s="97" t="s">
        <v>198</v>
      </c>
      <c r="G21" s="98" t="s">
        <v>3</v>
      </c>
      <c r="H21" s="99">
        <v>186</v>
      </c>
      <c r="I21" s="99">
        <v>199</v>
      </c>
      <c r="J21" s="99">
        <v>170</v>
      </c>
      <c r="K21" s="99">
        <v>228</v>
      </c>
      <c r="L21" s="99">
        <v>214</v>
      </c>
      <c r="M21" s="99">
        <v>202</v>
      </c>
      <c r="N21" s="100">
        <f t="shared" si="0"/>
        <v>1199</v>
      </c>
      <c r="O21" s="101"/>
      <c r="P21" s="100">
        <f t="shared" si="1"/>
        <v>1199</v>
      </c>
      <c r="Q21" s="216">
        <f t="shared" si="2"/>
        <v>6</v>
      </c>
      <c r="R21" s="218">
        <f t="shared" si="3"/>
        <v>199.83333333333334</v>
      </c>
      <c r="S21" s="226">
        <f t="shared" si="4"/>
        <v>58</v>
      </c>
      <c r="T21" s="148" t="s">
        <v>4</v>
      </c>
      <c r="U21" s="99">
        <v>172</v>
      </c>
      <c r="V21" s="99">
        <v>211</v>
      </c>
      <c r="W21" s="99">
        <v>193</v>
      </c>
      <c r="X21" s="99">
        <v>209</v>
      </c>
      <c r="Y21" s="99">
        <v>229</v>
      </c>
      <c r="Z21" s="99">
        <v>185</v>
      </c>
      <c r="AA21" s="100">
        <f t="shared" si="7"/>
        <v>1199</v>
      </c>
      <c r="AB21" s="101"/>
      <c r="AC21" s="100">
        <f t="shared" si="8"/>
        <v>1199</v>
      </c>
      <c r="AD21" s="144">
        <f t="shared" si="5"/>
        <v>12</v>
      </c>
      <c r="AE21" s="147"/>
      <c r="AF21" s="146">
        <f t="shared" si="6"/>
        <v>2398</v>
      </c>
      <c r="AG21" s="139"/>
      <c r="AH21" s="138">
        <f t="shared" si="9"/>
        <v>199.83333333333334</v>
      </c>
      <c r="AI21" s="99"/>
      <c r="AJ21" s="231">
        <f t="shared" si="10"/>
        <v>0</v>
      </c>
    </row>
    <row r="22" spans="1:36" ht="28.5" customHeight="1">
      <c r="A22" s="108" t="s">
        <v>89</v>
      </c>
      <c r="B22" s="94" t="s">
        <v>65</v>
      </c>
      <c r="C22" s="94" t="s">
        <v>34</v>
      </c>
      <c r="D22" s="95" t="s">
        <v>221</v>
      </c>
      <c r="E22" s="96" t="s">
        <v>222</v>
      </c>
      <c r="F22" s="97" t="s">
        <v>223</v>
      </c>
      <c r="G22" s="98" t="s">
        <v>3</v>
      </c>
      <c r="H22" s="99">
        <v>188</v>
      </c>
      <c r="I22" s="99">
        <v>225</v>
      </c>
      <c r="J22" s="99">
        <v>224</v>
      </c>
      <c r="K22" s="99">
        <v>206</v>
      </c>
      <c r="L22" s="99">
        <v>168</v>
      </c>
      <c r="M22" s="99">
        <v>165</v>
      </c>
      <c r="N22" s="100">
        <f t="shared" si="0"/>
        <v>1176</v>
      </c>
      <c r="O22" s="101"/>
      <c r="P22" s="100">
        <f t="shared" si="1"/>
        <v>1176</v>
      </c>
      <c r="Q22" s="216">
        <f t="shared" si="2"/>
        <v>6</v>
      </c>
      <c r="R22" s="218">
        <f t="shared" si="3"/>
        <v>196</v>
      </c>
      <c r="S22" s="226">
        <f>MAX(H22:M22)-MIN(H22:M22)</f>
        <v>60</v>
      </c>
      <c r="T22" s="148" t="s">
        <v>4</v>
      </c>
      <c r="U22" s="99">
        <v>181</v>
      </c>
      <c r="V22" s="99">
        <v>198</v>
      </c>
      <c r="W22" s="99">
        <v>182</v>
      </c>
      <c r="X22" s="99">
        <v>192</v>
      </c>
      <c r="Y22" s="99">
        <v>203</v>
      </c>
      <c r="Z22" s="99">
        <v>223</v>
      </c>
      <c r="AA22" s="100">
        <f t="shared" si="7"/>
        <v>1179</v>
      </c>
      <c r="AB22" s="101"/>
      <c r="AC22" s="100">
        <f t="shared" si="8"/>
        <v>1179</v>
      </c>
      <c r="AD22" s="144">
        <f t="shared" si="5"/>
        <v>12</v>
      </c>
      <c r="AE22" s="147"/>
      <c r="AF22" s="146">
        <f t="shared" si="6"/>
        <v>2355</v>
      </c>
      <c r="AG22" s="139"/>
      <c r="AH22" s="138">
        <f t="shared" si="9"/>
        <v>196.25</v>
      </c>
      <c r="AI22" s="99"/>
      <c r="AJ22" s="231">
        <f t="shared" si="10"/>
        <v>-3</v>
      </c>
    </row>
    <row r="23" spans="1:36" ht="28.5" customHeight="1">
      <c r="A23" s="108" t="s">
        <v>90</v>
      </c>
      <c r="B23" s="94" t="s">
        <v>65</v>
      </c>
      <c r="C23" s="94" t="s">
        <v>32</v>
      </c>
      <c r="D23" s="95" t="s">
        <v>227</v>
      </c>
      <c r="E23" s="96" t="s">
        <v>228</v>
      </c>
      <c r="F23" s="97" t="s">
        <v>229</v>
      </c>
      <c r="G23" s="98" t="s">
        <v>3</v>
      </c>
      <c r="H23" s="99">
        <v>195</v>
      </c>
      <c r="I23" s="99">
        <v>178</v>
      </c>
      <c r="J23" s="99">
        <v>170</v>
      </c>
      <c r="K23" s="99">
        <v>210</v>
      </c>
      <c r="L23" s="112">
        <v>207</v>
      </c>
      <c r="M23" s="99">
        <v>216</v>
      </c>
      <c r="N23" s="100">
        <f t="shared" si="0"/>
        <v>1176</v>
      </c>
      <c r="O23" s="101"/>
      <c r="P23" s="100">
        <f t="shared" si="1"/>
        <v>1176</v>
      </c>
      <c r="Q23" s="216">
        <f t="shared" si="2"/>
        <v>6</v>
      </c>
      <c r="R23" s="218">
        <f t="shared" si="3"/>
        <v>196</v>
      </c>
      <c r="S23" s="226">
        <f t="shared" si="4"/>
        <v>46</v>
      </c>
      <c r="T23" s="148" t="s">
        <v>4</v>
      </c>
      <c r="U23" s="99">
        <v>214</v>
      </c>
      <c r="V23" s="99">
        <v>213</v>
      </c>
      <c r="W23" s="99">
        <v>172</v>
      </c>
      <c r="X23" s="99">
        <v>185</v>
      </c>
      <c r="Y23" s="99">
        <v>196</v>
      </c>
      <c r="Z23" s="99">
        <v>177</v>
      </c>
      <c r="AA23" s="100">
        <f t="shared" si="7"/>
        <v>1157</v>
      </c>
      <c r="AB23" s="101"/>
      <c r="AC23" s="100">
        <f t="shared" si="8"/>
        <v>1157</v>
      </c>
      <c r="AD23" s="144">
        <f t="shared" si="5"/>
        <v>12</v>
      </c>
      <c r="AE23" s="147"/>
      <c r="AF23" s="146">
        <f t="shared" si="6"/>
        <v>2333</v>
      </c>
      <c r="AG23" s="139"/>
      <c r="AH23" s="138">
        <f t="shared" si="9"/>
        <v>194.41666666666666</v>
      </c>
      <c r="AI23" s="99"/>
      <c r="AJ23" s="231">
        <f t="shared" si="10"/>
        <v>19</v>
      </c>
    </row>
    <row r="24" spans="1:36" ht="28.5" customHeight="1">
      <c r="A24" s="108" t="s">
        <v>91</v>
      </c>
      <c r="B24" s="94" t="s">
        <v>65</v>
      </c>
      <c r="C24" s="94" t="s">
        <v>74</v>
      </c>
      <c r="D24" s="96" t="s">
        <v>199</v>
      </c>
      <c r="E24" s="96" t="s">
        <v>200</v>
      </c>
      <c r="F24" s="97" t="s">
        <v>201</v>
      </c>
      <c r="G24" s="98" t="s">
        <v>3</v>
      </c>
      <c r="H24" s="99">
        <v>174</v>
      </c>
      <c r="I24" s="99">
        <v>187</v>
      </c>
      <c r="J24" s="99">
        <v>176</v>
      </c>
      <c r="K24" s="99">
        <v>161</v>
      </c>
      <c r="L24" s="99">
        <v>191</v>
      </c>
      <c r="M24" s="99">
        <v>194</v>
      </c>
      <c r="N24" s="100">
        <f t="shared" si="0"/>
        <v>1083</v>
      </c>
      <c r="O24" s="101"/>
      <c r="P24" s="100">
        <f t="shared" si="1"/>
        <v>1083</v>
      </c>
      <c r="Q24" s="216">
        <f t="shared" si="2"/>
        <v>6</v>
      </c>
      <c r="R24" s="218">
        <f t="shared" si="3"/>
        <v>180.5</v>
      </c>
      <c r="S24" s="226">
        <f t="shared" si="4"/>
        <v>33</v>
      </c>
      <c r="T24" s="148" t="s">
        <v>4</v>
      </c>
      <c r="U24" s="99">
        <v>159</v>
      </c>
      <c r="V24" s="99">
        <v>239</v>
      </c>
      <c r="W24" s="99">
        <v>177</v>
      </c>
      <c r="X24" s="99">
        <v>189</v>
      </c>
      <c r="Y24" s="99">
        <v>243</v>
      </c>
      <c r="Z24" s="99">
        <v>238</v>
      </c>
      <c r="AA24" s="100">
        <f t="shared" si="7"/>
        <v>1245</v>
      </c>
      <c r="AB24" s="101"/>
      <c r="AC24" s="100">
        <f t="shared" si="8"/>
        <v>1245</v>
      </c>
      <c r="AD24" s="144">
        <f t="shared" si="5"/>
        <v>12</v>
      </c>
      <c r="AE24" s="147"/>
      <c r="AF24" s="146">
        <f t="shared" si="6"/>
        <v>2328</v>
      </c>
      <c r="AG24" s="139"/>
      <c r="AH24" s="138">
        <f t="shared" si="9"/>
        <v>194</v>
      </c>
      <c r="AI24" s="99"/>
      <c r="AJ24" s="231">
        <f t="shared" si="10"/>
        <v>-162</v>
      </c>
    </row>
    <row r="25" spans="1:36" ht="28.5" customHeight="1">
      <c r="A25" s="108" t="s">
        <v>92</v>
      </c>
      <c r="B25" s="94" t="s">
        <v>65</v>
      </c>
      <c r="C25" s="94" t="s">
        <v>35</v>
      </c>
      <c r="D25" s="95" t="s">
        <v>212</v>
      </c>
      <c r="E25" s="96" t="s">
        <v>213</v>
      </c>
      <c r="F25" s="97" t="s">
        <v>214</v>
      </c>
      <c r="G25" s="98" t="s">
        <v>3</v>
      </c>
      <c r="H25" s="99">
        <v>201</v>
      </c>
      <c r="I25" s="99">
        <v>199</v>
      </c>
      <c r="J25" s="99">
        <v>202</v>
      </c>
      <c r="K25" s="99">
        <v>180</v>
      </c>
      <c r="L25" s="99">
        <v>213</v>
      </c>
      <c r="M25" s="99">
        <v>233</v>
      </c>
      <c r="N25" s="100">
        <f t="shared" si="0"/>
        <v>1228</v>
      </c>
      <c r="O25" s="101"/>
      <c r="P25" s="100">
        <f t="shared" si="1"/>
        <v>1228</v>
      </c>
      <c r="Q25" s="216">
        <f t="shared" si="2"/>
        <v>6</v>
      </c>
      <c r="R25" s="218">
        <f t="shared" si="3"/>
        <v>204.66666666666666</v>
      </c>
      <c r="S25" s="226">
        <f t="shared" si="4"/>
        <v>53</v>
      </c>
      <c r="T25" s="148" t="s">
        <v>4</v>
      </c>
      <c r="U25" s="99">
        <v>135</v>
      </c>
      <c r="V25" s="99">
        <v>154</v>
      </c>
      <c r="W25" s="99">
        <v>222</v>
      </c>
      <c r="X25" s="99">
        <v>179</v>
      </c>
      <c r="Y25" s="99">
        <v>146</v>
      </c>
      <c r="Z25" s="99">
        <v>203</v>
      </c>
      <c r="AA25" s="100">
        <f t="shared" si="7"/>
        <v>1039</v>
      </c>
      <c r="AB25" s="101"/>
      <c r="AC25" s="100">
        <f t="shared" si="8"/>
        <v>1039</v>
      </c>
      <c r="AD25" s="144">
        <f t="shared" si="5"/>
        <v>12</v>
      </c>
      <c r="AE25" s="147"/>
      <c r="AF25" s="146">
        <f t="shared" si="6"/>
        <v>2267</v>
      </c>
      <c r="AG25" s="139"/>
      <c r="AH25" s="138">
        <f t="shared" si="9"/>
        <v>188.91666666666666</v>
      </c>
      <c r="AI25" s="99"/>
      <c r="AJ25" s="231">
        <f t="shared" si="10"/>
        <v>189</v>
      </c>
    </row>
    <row r="26" spans="1:36" ht="28.5" customHeight="1">
      <c r="A26" s="108" t="s">
        <v>93</v>
      </c>
      <c r="B26" s="94" t="s">
        <v>65</v>
      </c>
      <c r="C26" s="94" t="s">
        <v>27</v>
      </c>
      <c r="D26" s="96" t="s">
        <v>202</v>
      </c>
      <c r="E26" s="96" t="s">
        <v>203</v>
      </c>
      <c r="F26" s="97" t="s">
        <v>204</v>
      </c>
      <c r="G26" s="98" t="s">
        <v>3</v>
      </c>
      <c r="H26" s="99">
        <v>198</v>
      </c>
      <c r="I26" s="99">
        <v>190</v>
      </c>
      <c r="J26" s="99">
        <v>177</v>
      </c>
      <c r="K26" s="99">
        <v>162</v>
      </c>
      <c r="L26" s="99">
        <v>178</v>
      </c>
      <c r="M26" s="99">
        <v>201</v>
      </c>
      <c r="N26" s="100">
        <f t="shared" si="0"/>
        <v>1106</v>
      </c>
      <c r="O26" s="101"/>
      <c r="P26" s="100">
        <f t="shared" si="1"/>
        <v>1106</v>
      </c>
      <c r="Q26" s="216">
        <f t="shared" si="2"/>
        <v>6</v>
      </c>
      <c r="R26" s="218">
        <f t="shared" si="3"/>
        <v>184.33333333333334</v>
      </c>
      <c r="S26" s="226">
        <f t="shared" si="4"/>
        <v>39</v>
      </c>
      <c r="T26" s="148" t="s">
        <v>4</v>
      </c>
      <c r="U26" s="99">
        <v>185</v>
      </c>
      <c r="V26" s="99">
        <v>167</v>
      </c>
      <c r="W26" s="99">
        <v>176</v>
      </c>
      <c r="X26" s="99">
        <v>223</v>
      </c>
      <c r="Y26" s="99">
        <v>213</v>
      </c>
      <c r="Z26" s="99">
        <v>194</v>
      </c>
      <c r="AA26" s="100">
        <f t="shared" si="7"/>
        <v>1158</v>
      </c>
      <c r="AB26" s="101"/>
      <c r="AC26" s="100">
        <f t="shared" si="8"/>
        <v>1158</v>
      </c>
      <c r="AD26" s="144">
        <f t="shared" si="5"/>
        <v>12</v>
      </c>
      <c r="AE26" s="147"/>
      <c r="AF26" s="146">
        <f t="shared" si="6"/>
        <v>2264</v>
      </c>
      <c r="AG26" s="139"/>
      <c r="AH26" s="138">
        <f t="shared" si="9"/>
        <v>188.66666666666666</v>
      </c>
      <c r="AI26" s="99"/>
      <c r="AJ26" s="231">
        <f t="shared" si="10"/>
        <v>-52</v>
      </c>
    </row>
    <row r="27" spans="1:36" ht="28.5" customHeight="1">
      <c r="A27" s="108" t="s">
        <v>94</v>
      </c>
      <c r="B27" s="94" t="s">
        <v>65</v>
      </c>
      <c r="C27" s="94" t="s">
        <v>27</v>
      </c>
      <c r="D27" s="96" t="s">
        <v>205</v>
      </c>
      <c r="E27" s="96" t="s">
        <v>203</v>
      </c>
      <c r="F27" s="97" t="s">
        <v>206</v>
      </c>
      <c r="G27" s="98" t="s">
        <v>3</v>
      </c>
      <c r="H27" s="99">
        <v>185</v>
      </c>
      <c r="I27" s="99">
        <v>198</v>
      </c>
      <c r="J27" s="99">
        <v>162</v>
      </c>
      <c r="K27" s="99">
        <v>180</v>
      </c>
      <c r="L27" s="99">
        <v>198</v>
      </c>
      <c r="M27" s="99">
        <v>153</v>
      </c>
      <c r="N27" s="100">
        <f t="shared" si="0"/>
        <v>1076</v>
      </c>
      <c r="O27" s="101"/>
      <c r="P27" s="100">
        <f t="shared" si="1"/>
        <v>1076</v>
      </c>
      <c r="Q27" s="216">
        <f t="shared" si="2"/>
        <v>6</v>
      </c>
      <c r="R27" s="218">
        <f t="shared" si="3"/>
        <v>179.33333333333334</v>
      </c>
      <c r="S27" s="226">
        <f t="shared" si="4"/>
        <v>45</v>
      </c>
      <c r="T27" s="148" t="s">
        <v>4</v>
      </c>
      <c r="U27" s="99">
        <v>185</v>
      </c>
      <c r="V27" s="99">
        <v>235</v>
      </c>
      <c r="W27" s="99">
        <v>215</v>
      </c>
      <c r="X27" s="99">
        <v>208</v>
      </c>
      <c r="Y27" s="99">
        <v>187</v>
      </c>
      <c r="Z27" s="99">
        <v>149</v>
      </c>
      <c r="AA27" s="100">
        <f t="shared" si="7"/>
        <v>1179</v>
      </c>
      <c r="AB27" s="101"/>
      <c r="AC27" s="100">
        <f t="shared" si="8"/>
        <v>1179</v>
      </c>
      <c r="AD27" s="144">
        <f t="shared" si="5"/>
        <v>12</v>
      </c>
      <c r="AE27" s="147"/>
      <c r="AF27" s="146">
        <f t="shared" si="6"/>
        <v>2255</v>
      </c>
      <c r="AG27" s="139"/>
      <c r="AH27" s="138">
        <f t="shared" si="9"/>
        <v>187.91666666666666</v>
      </c>
      <c r="AI27" s="99"/>
      <c r="AJ27" s="231">
        <f t="shared" si="10"/>
        <v>-103</v>
      </c>
    </row>
    <row r="28" spans="1:36" ht="28.5" customHeight="1">
      <c r="A28" s="108" t="s">
        <v>95</v>
      </c>
      <c r="B28" s="94" t="s">
        <v>65</v>
      </c>
      <c r="C28" s="94" t="s">
        <v>35</v>
      </c>
      <c r="D28" s="95" t="s">
        <v>215</v>
      </c>
      <c r="E28" s="96" t="s">
        <v>216</v>
      </c>
      <c r="F28" s="97" t="s">
        <v>217</v>
      </c>
      <c r="G28" s="98" t="s">
        <v>3</v>
      </c>
      <c r="H28" s="99">
        <v>190</v>
      </c>
      <c r="I28" s="99">
        <v>128</v>
      </c>
      <c r="J28" s="99">
        <v>228</v>
      </c>
      <c r="K28" s="99">
        <v>222</v>
      </c>
      <c r="L28" s="99">
        <v>143</v>
      </c>
      <c r="M28" s="99">
        <v>151</v>
      </c>
      <c r="N28" s="100">
        <f t="shared" si="0"/>
        <v>1062</v>
      </c>
      <c r="O28" s="101"/>
      <c r="P28" s="100">
        <f t="shared" si="1"/>
        <v>1062</v>
      </c>
      <c r="Q28" s="216">
        <f t="shared" si="2"/>
        <v>6</v>
      </c>
      <c r="R28" s="218">
        <f t="shared" si="3"/>
        <v>177</v>
      </c>
      <c r="S28" s="226">
        <f t="shared" si="4"/>
        <v>100</v>
      </c>
      <c r="T28" s="148" t="s">
        <v>4</v>
      </c>
      <c r="U28" s="99"/>
      <c r="V28" s="99"/>
      <c r="W28" s="99"/>
      <c r="X28" s="99"/>
      <c r="Y28" s="99"/>
      <c r="Z28" s="99"/>
      <c r="AA28" s="100">
        <f t="shared" si="7"/>
        <v>0</v>
      </c>
      <c r="AB28" s="101"/>
      <c r="AC28" s="100">
        <f t="shared" si="8"/>
        <v>0</v>
      </c>
      <c r="AD28" s="144">
        <f t="shared" si="5"/>
        <v>6</v>
      </c>
      <c r="AE28" s="147"/>
      <c r="AF28" s="146">
        <f t="shared" si="6"/>
        <v>1062</v>
      </c>
      <c r="AG28" s="139"/>
      <c r="AH28" s="138">
        <f t="shared" si="9"/>
        <v>177</v>
      </c>
      <c r="AI28" s="99"/>
      <c r="AJ28" s="231">
        <f t="shared" si="10"/>
        <v>1062</v>
      </c>
    </row>
    <row r="29" spans="1:36" ht="28.5" customHeight="1">
      <c r="A29" s="108" t="s">
        <v>96</v>
      </c>
      <c r="B29" s="94" t="s">
        <v>65</v>
      </c>
      <c r="C29" s="103" t="s">
        <v>35</v>
      </c>
      <c r="D29" s="96" t="s">
        <v>218</v>
      </c>
      <c r="E29" s="96" t="s">
        <v>219</v>
      </c>
      <c r="F29" s="97" t="s">
        <v>220</v>
      </c>
      <c r="G29" s="98" t="s">
        <v>3</v>
      </c>
      <c r="H29" s="99">
        <v>158</v>
      </c>
      <c r="I29" s="99">
        <v>207</v>
      </c>
      <c r="J29" s="99">
        <v>178</v>
      </c>
      <c r="K29" s="99">
        <v>169</v>
      </c>
      <c r="L29" s="99">
        <v>181</v>
      </c>
      <c r="M29" s="99">
        <v>167</v>
      </c>
      <c r="N29" s="100">
        <f t="shared" si="0"/>
        <v>1060</v>
      </c>
      <c r="O29" s="101"/>
      <c r="P29" s="100">
        <f t="shared" si="1"/>
        <v>1060</v>
      </c>
      <c r="Q29" s="216">
        <f t="shared" si="2"/>
        <v>6</v>
      </c>
      <c r="R29" s="218">
        <f t="shared" si="3"/>
        <v>176.66666666666666</v>
      </c>
      <c r="S29" s="226">
        <f t="shared" si="4"/>
        <v>49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7"/>
        <v>0</v>
      </c>
      <c r="AB29" s="101"/>
      <c r="AC29" s="100">
        <f t="shared" si="8"/>
        <v>0</v>
      </c>
      <c r="AD29" s="144">
        <f t="shared" si="5"/>
        <v>6</v>
      </c>
      <c r="AE29" s="147"/>
      <c r="AF29" s="146">
        <f t="shared" si="6"/>
        <v>1060</v>
      </c>
      <c r="AG29" s="139"/>
      <c r="AH29" s="138">
        <f t="shared" si="9"/>
        <v>176.66666666666666</v>
      </c>
      <c r="AI29" s="99"/>
      <c r="AJ29" s="231">
        <f t="shared" si="10"/>
        <v>1060</v>
      </c>
    </row>
    <row r="30" spans="1:36" ht="28.5" customHeight="1">
      <c r="A30" s="108" t="s">
        <v>97</v>
      </c>
      <c r="B30" s="94" t="s">
        <v>65</v>
      </c>
      <c r="C30" s="94" t="s">
        <v>27</v>
      </c>
      <c r="D30" s="96" t="s">
        <v>207</v>
      </c>
      <c r="E30" s="96" t="s">
        <v>157</v>
      </c>
      <c r="F30" s="97" t="s">
        <v>208</v>
      </c>
      <c r="G30" s="98" t="s">
        <v>3</v>
      </c>
      <c r="H30" s="99">
        <v>207</v>
      </c>
      <c r="I30" s="99">
        <v>212</v>
      </c>
      <c r="J30" s="99">
        <v>149</v>
      </c>
      <c r="K30" s="99">
        <v>158</v>
      </c>
      <c r="L30" s="99">
        <v>130</v>
      </c>
      <c r="M30" s="99">
        <v>180</v>
      </c>
      <c r="N30" s="100">
        <f t="shared" si="0"/>
        <v>1036</v>
      </c>
      <c r="O30" s="101"/>
      <c r="P30" s="100">
        <f t="shared" si="1"/>
        <v>1036</v>
      </c>
      <c r="Q30" s="216">
        <f t="shared" si="2"/>
        <v>6</v>
      </c>
      <c r="R30" s="218">
        <f t="shared" si="3"/>
        <v>172.66666666666666</v>
      </c>
      <c r="S30" s="226">
        <f t="shared" si="4"/>
        <v>82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7"/>
        <v>0</v>
      </c>
      <c r="AB30" s="101"/>
      <c r="AC30" s="100">
        <f t="shared" si="8"/>
        <v>0</v>
      </c>
      <c r="AD30" s="144">
        <f t="shared" si="5"/>
        <v>6</v>
      </c>
      <c r="AE30" s="147"/>
      <c r="AF30" s="146">
        <f t="shared" si="6"/>
        <v>1036</v>
      </c>
      <c r="AG30" s="139"/>
      <c r="AH30" s="138">
        <f t="shared" si="9"/>
        <v>172.66666666666666</v>
      </c>
      <c r="AI30" s="99"/>
      <c r="AJ30" s="231">
        <f t="shared" si="10"/>
        <v>1036</v>
      </c>
    </row>
    <row r="31" spans="1:36" ht="28.5" customHeight="1">
      <c r="A31" s="108" t="s">
        <v>98</v>
      </c>
      <c r="B31" s="94" t="s">
        <v>65</v>
      </c>
      <c r="C31" s="94" t="s">
        <v>33</v>
      </c>
      <c r="D31" s="96" t="s">
        <v>230</v>
      </c>
      <c r="E31" s="96" t="s">
        <v>231</v>
      </c>
      <c r="F31" s="97" t="s">
        <v>232</v>
      </c>
      <c r="G31" s="98" t="s">
        <v>3</v>
      </c>
      <c r="H31" s="99">
        <v>173</v>
      </c>
      <c r="I31" s="99">
        <v>123</v>
      </c>
      <c r="J31" s="99">
        <v>214</v>
      </c>
      <c r="K31" s="99">
        <v>171</v>
      </c>
      <c r="L31" s="99">
        <v>151</v>
      </c>
      <c r="M31" s="99">
        <v>164</v>
      </c>
      <c r="N31" s="100">
        <f t="shared" si="0"/>
        <v>996</v>
      </c>
      <c r="O31" s="101"/>
      <c r="P31" s="100">
        <f t="shared" si="1"/>
        <v>996</v>
      </c>
      <c r="Q31" s="216">
        <f t="shared" si="2"/>
        <v>6</v>
      </c>
      <c r="R31" s="218">
        <f t="shared" si="3"/>
        <v>166</v>
      </c>
      <c r="S31" s="226">
        <f t="shared" si="4"/>
        <v>91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7"/>
        <v>0</v>
      </c>
      <c r="AB31" s="101"/>
      <c r="AC31" s="100">
        <f t="shared" si="8"/>
        <v>0</v>
      </c>
      <c r="AD31" s="144">
        <f t="shared" si="5"/>
        <v>6</v>
      </c>
      <c r="AE31" s="147"/>
      <c r="AF31" s="146">
        <f t="shared" si="6"/>
        <v>996</v>
      </c>
      <c r="AG31" s="139"/>
      <c r="AH31" s="138">
        <f t="shared" si="9"/>
        <v>166</v>
      </c>
      <c r="AI31" s="99"/>
      <c r="AJ31" s="231">
        <f t="shared" si="10"/>
        <v>996</v>
      </c>
    </row>
    <row r="32" spans="1:36" ht="28.5" customHeight="1">
      <c r="A32" s="108" t="s">
        <v>99</v>
      </c>
      <c r="B32" s="104"/>
      <c r="C32" s="104"/>
      <c r="D32" s="104"/>
      <c r="E32" s="104"/>
      <c r="F32" s="104"/>
      <c r="G32" s="98" t="s">
        <v>3</v>
      </c>
      <c r="H32" s="99"/>
      <c r="I32" s="99"/>
      <c r="J32" s="99"/>
      <c r="K32" s="99"/>
      <c r="L32" s="99"/>
      <c r="M32" s="99"/>
      <c r="N32" s="100">
        <f t="shared" si="0"/>
        <v>0</v>
      </c>
      <c r="O32" s="101"/>
      <c r="P32" s="100">
        <f t="shared" si="1"/>
        <v>0</v>
      </c>
      <c r="Q32" s="216">
        <f t="shared" si="2"/>
        <v>0</v>
      </c>
      <c r="R32" s="218" t="e">
        <f t="shared" si="3"/>
        <v>#DIV/0!</v>
      </c>
      <c r="S32" s="226">
        <f t="shared" si="4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7"/>
        <v>0</v>
      </c>
      <c r="AB32" s="101"/>
      <c r="AC32" s="100">
        <f t="shared" si="8"/>
        <v>0</v>
      </c>
      <c r="AD32" s="144">
        <f t="shared" si="5"/>
        <v>0</v>
      </c>
      <c r="AE32" s="147"/>
      <c r="AF32" s="146">
        <f t="shared" si="6"/>
        <v>0</v>
      </c>
      <c r="AG32" s="139"/>
      <c r="AH32" s="138" t="e">
        <f t="shared" si="9"/>
        <v>#DIV/0!</v>
      </c>
      <c r="AI32" s="99"/>
      <c r="AJ32" s="231">
        <f t="shared" si="10"/>
        <v>0</v>
      </c>
    </row>
    <row r="33" spans="1:36" ht="28.5" customHeight="1">
      <c r="A33" s="108" t="s">
        <v>100</v>
      </c>
      <c r="B33" s="104"/>
      <c r="C33" s="104"/>
      <c r="D33" s="105"/>
      <c r="E33" s="105"/>
      <c r="F33" s="106"/>
      <c r="G33" s="98" t="s">
        <v>3</v>
      </c>
      <c r="H33" s="99"/>
      <c r="I33" s="99"/>
      <c r="J33" s="99"/>
      <c r="K33" s="99"/>
      <c r="L33" s="99"/>
      <c r="M33" s="99"/>
      <c r="N33" s="100">
        <f t="shared" si="0"/>
        <v>0</v>
      </c>
      <c r="O33" s="101"/>
      <c r="P33" s="100">
        <f t="shared" si="1"/>
        <v>0</v>
      </c>
      <c r="Q33" s="216">
        <f t="shared" si="2"/>
        <v>0</v>
      </c>
      <c r="R33" s="218" t="e">
        <f t="shared" si="3"/>
        <v>#DIV/0!</v>
      </c>
      <c r="S33" s="226">
        <f t="shared" si="4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7"/>
        <v>0</v>
      </c>
      <c r="AB33" s="101"/>
      <c r="AC33" s="100">
        <f t="shared" si="8"/>
        <v>0</v>
      </c>
      <c r="AD33" s="144">
        <f t="shared" si="5"/>
        <v>0</v>
      </c>
      <c r="AE33" s="147"/>
      <c r="AF33" s="146">
        <f t="shared" si="6"/>
        <v>0</v>
      </c>
      <c r="AG33" s="139"/>
      <c r="AH33" s="138" t="e">
        <f t="shared" si="9"/>
        <v>#DIV/0!</v>
      </c>
      <c r="AI33" s="99"/>
      <c r="AJ33" s="231">
        <f t="shared" si="10"/>
        <v>0</v>
      </c>
    </row>
    <row r="34" spans="1:36" ht="28.5" customHeight="1">
      <c r="A34" s="108" t="s">
        <v>101</v>
      </c>
      <c r="B34" s="104"/>
      <c r="C34" s="104"/>
      <c r="D34" s="105"/>
      <c r="E34" s="105"/>
      <c r="F34" s="106"/>
      <c r="G34" s="98" t="s">
        <v>3</v>
      </c>
      <c r="H34" s="99"/>
      <c r="I34" s="99"/>
      <c r="J34" s="99"/>
      <c r="K34" s="99"/>
      <c r="L34" s="99"/>
      <c r="M34" s="99"/>
      <c r="N34" s="100">
        <f aca="true" t="shared" si="11" ref="N34:N41">SUM(H34:M34)</f>
        <v>0</v>
      </c>
      <c r="O34" s="101"/>
      <c r="P34" s="100">
        <f aca="true" t="shared" si="12" ref="P34:P41">SUM(N34:O34)</f>
        <v>0</v>
      </c>
      <c r="Q34" s="216">
        <f aca="true" t="shared" si="13" ref="Q34:Q41">COUNTIF(H34:M34,"&gt;0")</f>
        <v>0</v>
      </c>
      <c r="R34" s="112" t="e">
        <f t="shared" si="3"/>
        <v>#DIV/0!</v>
      </c>
      <c r="S34" s="226">
        <f t="shared" si="4"/>
        <v>0</v>
      </c>
      <c r="T34" s="148" t="s">
        <v>4</v>
      </c>
      <c r="U34" s="99"/>
      <c r="V34" s="99"/>
      <c r="W34" s="99"/>
      <c r="X34" s="99"/>
      <c r="Y34" s="99"/>
      <c r="Z34" s="99"/>
      <c r="AA34" s="100">
        <f aca="true" t="shared" si="14" ref="AA34:AA41">SUM(U34:Z34)</f>
        <v>0</v>
      </c>
      <c r="AB34" s="101"/>
      <c r="AC34" s="100">
        <f aca="true" t="shared" si="15" ref="AC34:AC41">SUM(AA34+AB34)</f>
        <v>0</v>
      </c>
      <c r="AD34" s="144">
        <f t="shared" si="5"/>
        <v>0</v>
      </c>
      <c r="AE34" s="147"/>
      <c r="AF34" s="146">
        <f t="shared" si="6"/>
        <v>0</v>
      </c>
      <c r="AG34" s="139"/>
      <c r="AH34" s="138" t="e">
        <f aca="true" t="shared" si="16" ref="AH34:AH41">AF34/AD34</f>
        <v>#DIV/0!</v>
      </c>
      <c r="AI34" s="99"/>
      <c r="AJ34" s="231">
        <f t="shared" si="10"/>
        <v>0</v>
      </c>
    </row>
    <row r="35" spans="1:36" ht="28.5" customHeight="1">
      <c r="A35" s="108" t="s">
        <v>102</v>
      </c>
      <c r="B35" s="104"/>
      <c r="C35" s="104"/>
      <c r="D35" s="105"/>
      <c r="E35" s="105"/>
      <c r="F35" s="106"/>
      <c r="G35" s="98" t="s">
        <v>3</v>
      </c>
      <c r="H35" s="99"/>
      <c r="I35" s="99"/>
      <c r="J35" s="99"/>
      <c r="K35" s="99"/>
      <c r="L35" s="99"/>
      <c r="M35" s="99"/>
      <c r="N35" s="100">
        <f t="shared" si="11"/>
        <v>0</v>
      </c>
      <c r="O35" s="101"/>
      <c r="P35" s="100">
        <f t="shared" si="12"/>
        <v>0</v>
      </c>
      <c r="Q35" s="216">
        <f t="shared" si="13"/>
        <v>0</v>
      </c>
      <c r="R35" s="112" t="e">
        <f t="shared" si="3"/>
        <v>#DIV/0!</v>
      </c>
      <c r="S35" s="226">
        <f t="shared" si="4"/>
        <v>0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14"/>
        <v>0</v>
      </c>
      <c r="AB35" s="101"/>
      <c r="AC35" s="100">
        <f t="shared" si="15"/>
        <v>0</v>
      </c>
      <c r="AD35" s="144">
        <f t="shared" si="5"/>
        <v>0</v>
      </c>
      <c r="AE35" s="147"/>
      <c r="AF35" s="146">
        <f t="shared" si="6"/>
        <v>0</v>
      </c>
      <c r="AG35" s="139"/>
      <c r="AH35" s="138" t="e">
        <f t="shared" si="16"/>
        <v>#DIV/0!</v>
      </c>
      <c r="AI35" s="99"/>
      <c r="AJ35" s="231">
        <f t="shared" si="10"/>
        <v>0</v>
      </c>
    </row>
    <row r="36" spans="1:36" ht="28.5" customHeight="1">
      <c r="A36" s="108" t="s">
        <v>103</v>
      </c>
      <c r="B36" s="104"/>
      <c r="C36" s="104"/>
      <c r="D36" s="105"/>
      <c r="E36" s="105"/>
      <c r="F36" s="106"/>
      <c r="G36" s="98" t="s">
        <v>3</v>
      </c>
      <c r="H36" s="99"/>
      <c r="I36" s="99"/>
      <c r="J36" s="99"/>
      <c r="K36" s="99"/>
      <c r="L36" s="99"/>
      <c r="M36" s="99"/>
      <c r="N36" s="100">
        <f t="shared" si="11"/>
        <v>0</v>
      </c>
      <c r="O36" s="101"/>
      <c r="P36" s="100">
        <f t="shared" si="12"/>
        <v>0</v>
      </c>
      <c r="Q36" s="216">
        <f t="shared" si="13"/>
        <v>0</v>
      </c>
      <c r="R36" s="112" t="e">
        <f t="shared" si="3"/>
        <v>#DIV/0!</v>
      </c>
      <c r="S36" s="226">
        <f t="shared" si="4"/>
        <v>0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14"/>
        <v>0</v>
      </c>
      <c r="AB36" s="101"/>
      <c r="AC36" s="100">
        <f t="shared" si="15"/>
        <v>0</v>
      </c>
      <c r="AD36" s="144">
        <f t="shared" si="5"/>
        <v>0</v>
      </c>
      <c r="AE36" s="147"/>
      <c r="AF36" s="146">
        <f t="shared" si="6"/>
        <v>0</v>
      </c>
      <c r="AG36" s="139"/>
      <c r="AH36" s="138" t="e">
        <f t="shared" si="16"/>
        <v>#DIV/0!</v>
      </c>
      <c r="AI36" s="99"/>
      <c r="AJ36" s="231">
        <f t="shared" si="10"/>
        <v>0</v>
      </c>
    </row>
    <row r="37" spans="1:36" ht="28.5" customHeight="1">
      <c r="A37" s="108" t="s">
        <v>104</v>
      </c>
      <c r="B37" s="104"/>
      <c r="C37" s="104"/>
      <c r="D37" s="105"/>
      <c r="E37" s="105"/>
      <c r="F37" s="106"/>
      <c r="G37" s="98" t="s">
        <v>3</v>
      </c>
      <c r="H37" s="99"/>
      <c r="I37" s="99"/>
      <c r="J37" s="99"/>
      <c r="K37" s="99"/>
      <c r="L37" s="99"/>
      <c r="M37" s="99"/>
      <c r="N37" s="100">
        <f t="shared" si="11"/>
        <v>0</v>
      </c>
      <c r="O37" s="101"/>
      <c r="P37" s="100">
        <f t="shared" si="12"/>
        <v>0</v>
      </c>
      <c r="Q37" s="216">
        <f t="shared" si="13"/>
        <v>0</v>
      </c>
      <c r="R37" s="112" t="e">
        <f t="shared" si="3"/>
        <v>#DIV/0!</v>
      </c>
      <c r="S37" s="226">
        <f t="shared" si="4"/>
        <v>0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14"/>
        <v>0</v>
      </c>
      <c r="AB37" s="101"/>
      <c r="AC37" s="100">
        <f t="shared" si="15"/>
        <v>0</v>
      </c>
      <c r="AD37" s="144">
        <f t="shared" si="5"/>
        <v>0</v>
      </c>
      <c r="AE37" s="147"/>
      <c r="AF37" s="146">
        <f t="shared" si="6"/>
        <v>0</v>
      </c>
      <c r="AG37" s="139"/>
      <c r="AH37" s="138" t="e">
        <f t="shared" si="16"/>
        <v>#DIV/0!</v>
      </c>
      <c r="AI37" s="99"/>
      <c r="AJ37" s="231">
        <f t="shared" si="10"/>
        <v>0</v>
      </c>
    </row>
    <row r="38" spans="1:36" ht="28.5" customHeight="1">
      <c r="A38" s="108" t="s">
        <v>105</v>
      </c>
      <c r="B38" s="104"/>
      <c r="C38" s="107"/>
      <c r="D38" s="105"/>
      <c r="E38" s="105"/>
      <c r="F38" s="106"/>
      <c r="G38" s="98" t="s">
        <v>3</v>
      </c>
      <c r="H38" s="99"/>
      <c r="I38" s="99"/>
      <c r="J38" s="99"/>
      <c r="K38" s="99"/>
      <c r="L38" s="99"/>
      <c r="M38" s="99"/>
      <c r="N38" s="100">
        <f t="shared" si="11"/>
        <v>0</v>
      </c>
      <c r="O38" s="101"/>
      <c r="P38" s="100">
        <f t="shared" si="12"/>
        <v>0</v>
      </c>
      <c r="Q38" s="216">
        <f t="shared" si="13"/>
        <v>0</v>
      </c>
      <c r="R38" s="112" t="e">
        <f t="shared" si="3"/>
        <v>#DIV/0!</v>
      </c>
      <c r="S38" s="226">
        <f t="shared" si="4"/>
        <v>0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14"/>
        <v>0</v>
      </c>
      <c r="AB38" s="101"/>
      <c r="AC38" s="100">
        <f t="shared" si="15"/>
        <v>0</v>
      </c>
      <c r="AD38" s="144">
        <f t="shared" si="5"/>
        <v>0</v>
      </c>
      <c r="AE38" s="147"/>
      <c r="AF38" s="146">
        <f t="shared" si="6"/>
        <v>0</v>
      </c>
      <c r="AG38" s="139"/>
      <c r="AH38" s="138" t="e">
        <f t="shared" si="16"/>
        <v>#DIV/0!</v>
      </c>
      <c r="AI38" s="99"/>
      <c r="AJ38" s="231">
        <f t="shared" si="10"/>
        <v>0</v>
      </c>
    </row>
    <row r="39" spans="1:36" ht="28.5" customHeight="1">
      <c r="A39" s="108" t="s">
        <v>106</v>
      </c>
      <c r="B39" s="104"/>
      <c r="C39" s="104"/>
      <c r="D39" s="105"/>
      <c r="E39" s="105"/>
      <c r="F39" s="106"/>
      <c r="G39" s="98" t="s">
        <v>3</v>
      </c>
      <c r="H39" s="99"/>
      <c r="I39" s="99"/>
      <c r="J39" s="99"/>
      <c r="K39" s="99"/>
      <c r="L39" s="99"/>
      <c r="M39" s="99"/>
      <c r="N39" s="100">
        <f t="shared" si="11"/>
        <v>0</v>
      </c>
      <c r="O39" s="101"/>
      <c r="P39" s="100">
        <f t="shared" si="12"/>
        <v>0</v>
      </c>
      <c r="Q39" s="216">
        <f t="shared" si="13"/>
        <v>0</v>
      </c>
      <c r="R39" s="112" t="e">
        <f t="shared" si="3"/>
        <v>#DIV/0!</v>
      </c>
      <c r="S39" s="226">
        <f t="shared" si="4"/>
        <v>0</v>
      </c>
      <c r="T39" s="148" t="s">
        <v>4</v>
      </c>
      <c r="U39" s="99"/>
      <c r="V39" s="99"/>
      <c r="W39" s="99"/>
      <c r="X39" s="99"/>
      <c r="Y39" s="99"/>
      <c r="Z39" s="99"/>
      <c r="AA39" s="100">
        <f t="shared" si="14"/>
        <v>0</v>
      </c>
      <c r="AB39" s="101"/>
      <c r="AC39" s="100">
        <f t="shared" si="15"/>
        <v>0</v>
      </c>
      <c r="AD39" s="144">
        <f t="shared" si="5"/>
        <v>0</v>
      </c>
      <c r="AE39" s="147"/>
      <c r="AF39" s="146">
        <f t="shared" si="6"/>
        <v>0</v>
      </c>
      <c r="AG39" s="139"/>
      <c r="AH39" s="138" t="e">
        <f t="shared" si="16"/>
        <v>#DIV/0!</v>
      </c>
      <c r="AI39" s="99"/>
      <c r="AJ39" s="231">
        <f t="shared" si="10"/>
        <v>0</v>
      </c>
    </row>
    <row r="40" spans="1:36" ht="28.5" customHeight="1">
      <c r="A40" s="108" t="s">
        <v>107</v>
      </c>
      <c r="B40" s="104"/>
      <c r="C40" s="104"/>
      <c r="D40" s="105"/>
      <c r="E40" s="105"/>
      <c r="F40" s="106"/>
      <c r="G40" s="98" t="s">
        <v>3</v>
      </c>
      <c r="H40" s="99"/>
      <c r="I40" s="99"/>
      <c r="J40" s="99"/>
      <c r="K40" s="99"/>
      <c r="L40" s="99"/>
      <c r="M40" s="99"/>
      <c r="N40" s="100">
        <f t="shared" si="11"/>
        <v>0</v>
      </c>
      <c r="O40" s="101"/>
      <c r="P40" s="100">
        <f t="shared" si="12"/>
        <v>0</v>
      </c>
      <c r="Q40" s="216">
        <f t="shared" si="13"/>
        <v>0</v>
      </c>
      <c r="R40" s="112" t="e">
        <f t="shared" si="3"/>
        <v>#DIV/0!</v>
      </c>
      <c r="S40" s="226">
        <f t="shared" si="4"/>
        <v>0</v>
      </c>
      <c r="T40" s="148" t="s">
        <v>4</v>
      </c>
      <c r="U40" s="99"/>
      <c r="V40" s="99"/>
      <c r="W40" s="99"/>
      <c r="X40" s="99"/>
      <c r="Y40" s="99"/>
      <c r="Z40" s="99"/>
      <c r="AA40" s="100">
        <f t="shared" si="14"/>
        <v>0</v>
      </c>
      <c r="AB40" s="101"/>
      <c r="AC40" s="100">
        <f t="shared" si="15"/>
        <v>0</v>
      </c>
      <c r="AD40" s="144">
        <f t="shared" si="5"/>
        <v>0</v>
      </c>
      <c r="AE40" s="147"/>
      <c r="AF40" s="146">
        <f t="shared" si="6"/>
        <v>0</v>
      </c>
      <c r="AG40" s="139"/>
      <c r="AH40" s="138" t="e">
        <f t="shared" si="16"/>
        <v>#DIV/0!</v>
      </c>
      <c r="AI40" s="99"/>
      <c r="AJ40" s="231">
        <f t="shared" si="10"/>
        <v>0</v>
      </c>
    </row>
    <row r="41" spans="1:36" ht="28.5" customHeight="1">
      <c r="A41" s="108" t="s">
        <v>108</v>
      </c>
      <c r="B41" s="104"/>
      <c r="C41" s="104"/>
      <c r="D41" s="105"/>
      <c r="E41" s="105"/>
      <c r="F41" s="106"/>
      <c r="G41" s="98" t="s">
        <v>3</v>
      </c>
      <c r="H41" s="99"/>
      <c r="I41" s="99"/>
      <c r="J41" s="99"/>
      <c r="K41" s="99"/>
      <c r="L41" s="99"/>
      <c r="M41" s="99"/>
      <c r="N41" s="100">
        <f t="shared" si="11"/>
        <v>0</v>
      </c>
      <c r="O41" s="101"/>
      <c r="P41" s="100">
        <f t="shared" si="12"/>
        <v>0</v>
      </c>
      <c r="Q41" s="216">
        <f t="shared" si="13"/>
        <v>0</v>
      </c>
      <c r="R41" s="112" t="e">
        <f t="shared" si="3"/>
        <v>#DIV/0!</v>
      </c>
      <c r="S41" s="226">
        <f t="shared" si="4"/>
        <v>0</v>
      </c>
      <c r="T41" s="148" t="s">
        <v>4</v>
      </c>
      <c r="U41" s="99"/>
      <c r="V41" s="99"/>
      <c r="W41" s="99"/>
      <c r="X41" s="99"/>
      <c r="Y41" s="99"/>
      <c r="Z41" s="99"/>
      <c r="AA41" s="100">
        <f t="shared" si="14"/>
        <v>0</v>
      </c>
      <c r="AB41" s="101"/>
      <c r="AC41" s="100">
        <f t="shared" si="15"/>
        <v>0</v>
      </c>
      <c r="AD41" s="144">
        <f t="shared" si="5"/>
        <v>0</v>
      </c>
      <c r="AE41" s="147"/>
      <c r="AF41" s="146">
        <f t="shared" si="6"/>
        <v>0</v>
      </c>
      <c r="AG41" s="139"/>
      <c r="AH41" s="138" t="e">
        <f t="shared" si="16"/>
        <v>#DIV/0!</v>
      </c>
      <c r="AI41" s="99"/>
      <c r="AJ41" s="231">
        <f t="shared" si="10"/>
        <v>0</v>
      </c>
    </row>
    <row r="42" spans="1:36" ht="28.5" customHeight="1">
      <c r="A42" s="108" t="s">
        <v>109</v>
      </c>
      <c r="B42" s="104"/>
      <c r="C42" s="104"/>
      <c r="D42" s="105"/>
      <c r="E42" s="105"/>
      <c r="F42" s="106"/>
      <c r="G42" s="98" t="s">
        <v>3</v>
      </c>
      <c r="H42" s="99"/>
      <c r="I42" s="99"/>
      <c r="J42" s="99"/>
      <c r="K42" s="99"/>
      <c r="L42" s="99"/>
      <c r="M42" s="99"/>
      <c r="N42" s="100">
        <f>SUM(H42:M42)</f>
        <v>0</v>
      </c>
      <c r="O42" s="101"/>
      <c r="P42" s="100">
        <f>SUM(N42:O42)</f>
        <v>0</v>
      </c>
      <c r="Q42" s="216">
        <f>COUNTIF(H42:M42,"&gt;0")</f>
        <v>0</v>
      </c>
      <c r="R42" s="112" t="e">
        <f>P42/Q42</f>
        <v>#DIV/0!</v>
      </c>
      <c r="S42" s="226">
        <f t="shared" si="4"/>
        <v>0</v>
      </c>
      <c r="T42" s="148" t="s">
        <v>4</v>
      </c>
      <c r="U42" s="99"/>
      <c r="V42" s="99"/>
      <c r="W42" s="99"/>
      <c r="X42" s="99"/>
      <c r="Y42" s="99"/>
      <c r="Z42" s="99"/>
      <c r="AA42" s="100">
        <f>SUM(U42:Z42)</f>
        <v>0</v>
      </c>
      <c r="AB42" s="101"/>
      <c r="AC42" s="100">
        <f>SUM(AA42+AB42)</f>
        <v>0</v>
      </c>
      <c r="AD42" s="144">
        <f>COUNTIF(U42:Z42,"&gt;0")+Q42</f>
        <v>0</v>
      </c>
      <c r="AE42" s="147"/>
      <c r="AF42" s="146">
        <f>SUM(AC42,P42)</f>
        <v>0</v>
      </c>
      <c r="AG42" s="139"/>
      <c r="AH42" s="138" t="e">
        <f>AF42/AD42</f>
        <v>#DIV/0!</v>
      </c>
      <c r="AI42" s="99"/>
      <c r="AJ42" s="231">
        <f t="shared" si="10"/>
        <v>0</v>
      </c>
    </row>
    <row r="43" spans="1:36" ht="28.5" customHeight="1">
      <c r="A43" s="108" t="s">
        <v>110</v>
      </c>
      <c r="B43" s="104"/>
      <c r="C43" s="104"/>
      <c r="D43" s="105"/>
      <c r="E43" s="105"/>
      <c r="F43" s="106"/>
      <c r="G43" s="98" t="s">
        <v>3</v>
      </c>
      <c r="H43" s="99"/>
      <c r="I43" s="99"/>
      <c r="J43" s="99"/>
      <c r="K43" s="99"/>
      <c r="L43" s="99"/>
      <c r="M43" s="99"/>
      <c r="N43" s="100">
        <f>SUM(H43:M43)</f>
        <v>0</v>
      </c>
      <c r="O43" s="101"/>
      <c r="P43" s="100">
        <f>SUM(N43:O43)</f>
        <v>0</v>
      </c>
      <c r="Q43" s="216">
        <f>COUNTIF(H43:M43,"&gt;0")</f>
        <v>0</v>
      </c>
      <c r="R43" s="112" t="e">
        <f>P43/Q43</f>
        <v>#DIV/0!</v>
      </c>
      <c r="S43" s="226">
        <f t="shared" si="4"/>
        <v>0</v>
      </c>
      <c r="T43" s="148" t="s">
        <v>4</v>
      </c>
      <c r="U43" s="99"/>
      <c r="V43" s="99"/>
      <c r="W43" s="99"/>
      <c r="X43" s="99"/>
      <c r="Y43" s="99"/>
      <c r="Z43" s="99"/>
      <c r="AA43" s="100">
        <f>SUM(U43:Z43)</f>
        <v>0</v>
      </c>
      <c r="AB43" s="101"/>
      <c r="AC43" s="100">
        <f>SUM(AA43+AB43)</f>
        <v>0</v>
      </c>
      <c r="AD43" s="144">
        <f>COUNTIF(U43:Z43,"&gt;0")+Q43</f>
        <v>0</v>
      </c>
      <c r="AE43" s="147"/>
      <c r="AF43" s="146">
        <f>SUM(AC43,P43)</f>
        <v>0</v>
      </c>
      <c r="AG43" s="139"/>
      <c r="AH43" s="138" t="e">
        <f>AF43/AD43</f>
        <v>#DIV/0!</v>
      </c>
      <c r="AI43" s="99"/>
      <c r="AJ43" s="231">
        <f t="shared" si="10"/>
        <v>0</v>
      </c>
    </row>
    <row r="44" spans="1:36" ht="28.5" customHeight="1">
      <c r="A44" s="21"/>
      <c r="D44" s="22"/>
      <c r="E44" s="22"/>
      <c r="F44" s="42"/>
      <c r="G44" s="23"/>
      <c r="H44" s="37"/>
      <c r="I44" s="37"/>
      <c r="J44" s="37"/>
      <c r="K44" s="37"/>
      <c r="L44" s="37"/>
      <c r="M44" s="37"/>
      <c r="N44" s="38">
        <f>SUM(H44:M44)</f>
        <v>0</v>
      </c>
      <c r="O44" s="39"/>
      <c r="P44" s="38">
        <f>SUM(N44:O44)</f>
        <v>0</v>
      </c>
      <c r="Q44" s="135">
        <f>COUNTIF(H44:M44,"&gt;0")</f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>SUM(U44:Z44)</f>
        <v>0</v>
      </c>
      <c r="AB44" s="50"/>
      <c r="AC44" s="34">
        <f>SUM(AA44:AB44,P44)</f>
        <v>0</v>
      </c>
      <c r="AD44" s="35"/>
      <c r="AE44" s="35"/>
      <c r="AF44" s="36">
        <f>COUNTIF(U44:Z44,"&gt;0")+Q44</f>
        <v>0</v>
      </c>
      <c r="AG44" s="60"/>
      <c r="AJ44" s="231">
        <f>'Herren A'!P44-'Herren A'!AC44</f>
        <v>0</v>
      </c>
    </row>
    <row r="45" spans="1:36" ht="28.5" customHeight="1">
      <c r="A45" s="21"/>
      <c r="D45" s="22"/>
      <c r="E45" s="22"/>
      <c r="F45" s="42"/>
      <c r="G45" s="23"/>
      <c r="H45" s="37"/>
      <c r="I45" s="37"/>
      <c r="J45" s="37"/>
      <c r="K45" s="37"/>
      <c r="L45" s="37"/>
      <c r="M45" s="37"/>
      <c r="N45" s="38">
        <f>SUM(H45:M45)</f>
        <v>0</v>
      </c>
      <c r="O45" s="39"/>
      <c r="P45" s="38">
        <f>SUM(N45:O45)</f>
        <v>0</v>
      </c>
      <c r="Q45" s="135">
        <f>COUNTIF(H45:M45,"&gt;0")</f>
        <v>0</v>
      </c>
      <c r="R45" s="60"/>
      <c r="S45" s="60"/>
      <c r="T45" s="30"/>
      <c r="U45" s="33"/>
      <c r="V45" s="33"/>
      <c r="W45" s="33"/>
      <c r="X45" s="33"/>
      <c r="Y45" s="33"/>
      <c r="Z45" s="33"/>
      <c r="AA45" s="34">
        <f>SUM(U45:Z45)</f>
        <v>0</v>
      </c>
      <c r="AB45" s="50"/>
      <c r="AC45" s="34">
        <f>SUM(AA45:AB45,P45)</f>
        <v>0</v>
      </c>
      <c r="AD45" s="35"/>
      <c r="AE45" s="35"/>
      <c r="AF45" s="36">
        <f>COUNTIF(U45:Z45,"&gt;0")+Q45</f>
        <v>0</v>
      </c>
      <c r="AG45" s="60"/>
      <c r="AJ45" s="231">
        <f>'Herren A'!P45-'Herren A'!AC45</f>
        <v>0</v>
      </c>
    </row>
    <row r="46" spans="1:36" ht="28.5" customHeight="1">
      <c r="A46" s="21"/>
      <c r="D46" s="22"/>
      <c r="E46" s="22"/>
      <c r="F46" s="42"/>
      <c r="G46" s="23"/>
      <c r="H46" s="37"/>
      <c r="I46" s="37"/>
      <c r="J46" s="37"/>
      <c r="K46" s="37"/>
      <c r="L46" s="37"/>
      <c r="M46" s="37"/>
      <c r="N46" s="38">
        <f>SUM(H46:M46)</f>
        <v>0</v>
      </c>
      <c r="O46" s="39"/>
      <c r="P46" s="38">
        <f>SUM(N46:O46)</f>
        <v>0</v>
      </c>
      <c r="Q46" s="135">
        <f>COUNTIF(H46:M46,"&gt;0")</f>
        <v>0</v>
      </c>
      <c r="R46" s="60"/>
      <c r="S46" s="60"/>
      <c r="T46" s="30"/>
      <c r="U46" s="33"/>
      <c r="V46" s="33"/>
      <c r="W46" s="33"/>
      <c r="X46" s="33"/>
      <c r="Y46" s="33"/>
      <c r="Z46" s="33"/>
      <c r="AA46" s="34">
        <f>SUM(U46:Z46)</f>
        <v>0</v>
      </c>
      <c r="AB46" s="50"/>
      <c r="AC46" s="34">
        <f>SUM(AA46:AB46,P46)</f>
        <v>0</v>
      </c>
      <c r="AD46" s="35"/>
      <c r="AE46" s="35"/>
      <c r="AF46" s="36">
        <f>COUNTIF(U46:Z46,"&gt;0")+Q46</f>
        <v>0</v>
      </c>
      <c r="AG46" s="60"/>
      <c r="AJ46" s="231">
        <f>'Herren A'!P46-'Herren A'!AC46</f>
        <v>0</v>
      </c>
    </row>
    <row r="47" ht="12.75">
      <c r="AJ47" s="231">
        <f>'Herren A'!P47-'Herren A'!AC47</f>
        <v>0</v>
      </c>
    </row>
    <row r="48" ht="12.75">
      <c r="AJ48" s="231">
        <f>'Herren A'!P48-'Herren A'!AC48</f>
        <v>0</v>
      </c>
    </row>
    <row r="49" ht="12.75">
      <c r="AJ49" s="231">
        <f>'Herren A'!P49-'Herren A'!AC49</f>
        <v>0</v>
      </c>
    </row>
    <row r="50" ht="12.75">
      <c r="AJ50" s="231">
        <f>'Herren A'!P50-'Herren A'!AC50</f>
        <v>0</v>
      </c>
    </row>
    <row r="51" ht="12.75">
      <c r="AJ51" s="231">
        <f>'Herren A'!P51-'Herren A'!AC51</f>
        <v>0</v>
      </c>
    </row>
    <row r="52" ht="12.75">
      <c r="AJ52" s="231">
        <f>'Herren A'!P52-'Herren A'!AC52</f>
        <v>0</v>
      </c>
    </row>
    <row r="53" ht="12.75">
      <c r="AJ53" s="231">
        <f>'Herren A'!P53-'Herren A'!AC53</f>
        <v>0</v>
      </c>
    </row>
    <row r="54" ht="12.75">
      <c r="AJ54" s="231">
        <f>'Herren A'!P54-'Herren A'!AC54</f>
        <v>0</v>
      </c>
    </row>
    <row r="55" ht="12.75"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G3"/>
    <mergeCell ref="A4:AG4"/>
    <mergeCell ref="I6:R6"/>
  </mergeCells>
  <conditionalFormatting sqref="AG44:AG46 AH14:AH43 U14:Z46 H14:M46 R14:R46 S44:S46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33" bottom="0.25" header="0.32" footer="0.25"/>
  <pageSetup fitToHeight="2" horizontalDpi="300" verticalDpi="300" orientation="landscape" paperSize="9" scale="58" r:id="rId1"/>
  <headerFooter alignWithMargins="0">
    <oddFooter>&amp;LSeite &amp;P von &amp;N&amp;CAuswertung: ABV Hallstadt
www.ABV-Raubritter.de&amp;RDruckdatum: &amp;D, &amp;T</oddFooter>
  </headerFooter>
  <rowBreaks count="1" manualBreakCount="1">
    <brk id="3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0" zoomScaleNormal="60" zoomScaleSheetLayoutView="70" workbookViewId="0" topLeftCell="A8">
      <selection activeCell="M27" sqref="M27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10.57421875" style="0" customWidth="1"/>
    <col min="4" max="5" width="16.00390625" style="0" customWidth="1"/>
    <col min="6" max="6" width="10.7109375" style="26" customWidth="1"/>
    <col min="7" max="7" width="9.140625" style="0" customWidth="1"/>
    <col min="8" max="13" width="5.140625" style="0" customWidth="1"/>
    <col min="14" max="14" width="7.57421875" style="0" customWidth="1"/>
    <col min="15" max="15" width="4.00390625" style="0" customWidth="1"/>
    <col min="16" max="16" width="7.7109375" style="0" bestFit="1" customWidth="1"/>
    <col min="17" max="17" width="4.00390625" style="24" bestFit="1" customWidth="1"/>
    <col min="18" max="18" width="10.57421875" style="0" customWidth="1"/>
    <col min="19" max="19" width="1.8515625" style="0" customWidth="1"/>
    <col min="20" max="20" width="9.57421875" style="0" bestFit="1" customWidth="1"/>
    <col min="21" max="26" width="5.140625" style="0" customWidth="1"/>
    <col min="27" max="27" width="8.140625" style="0" customWidth="1"/>
    <col min="28" max="28" width="5.140625" style="0" customWidth="1"/>
    <col min="29" max="30" width="8.28125" style="0" customWidth="1"/>
    <col min="31" max="31" width="1.8515625" style="0" customWidth="1"/>
    <col min="32" max="32" width="8.421875" style="0" customWidth="1"/>
    <col min="33" max="33" width="2.00390625" style="0" customWidth="1"/>
    <col min="36" max="36" width="1.28515625" style="229" customWidth="1"/>
  </cols>
  <sheetData>
    <row r="1" spans="1:35" ht="13.5" thickBot="1">
      <c r="A1" s="1"/>
      <c r="B1" s="2"/>
      <c r="C1" s="2"/>
      <c r="D1" s="53"/>
      <c r="E1" s="53"/>
      <c r="G1" s="59"/>
      <c r="H1" s="26"/>
      <c r="I1" s="26"/>
      <c r="J1" s="53"/>
      <c r="K1" s="53"/>
      <c r="L1" s="53"/>
      <c r="M1" s="53"/>
      <c r="N1" s="53"/>
      <c r="O1" s="53"/>
      <c r="P1" s="53"/>
      <c r="Q1" s="27"/>
      <c r="R1" s="3"/>
      <c r="S1" s="3"/>
      <c r="T1" s="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6"/>
      <c r="C2" s="6"/>
      <c r="D2" s="55"/>
      <c r="E2" s="55"/>
      <c r="F2" s="51"/>
      <c r="G2" s="54"/>
      <c r="H2" s="51"/>
      <c r="I2" s="51"/>
      <c r="J2" s="55"/>
      <c r="K2" s="55"/>
      <c r="L2" s="55"/>
      <c r="M2" s="55"/>
      <c r="N2" s="55"/>
      <c r="O2" s="51"/>
      <c r="P2" s="51"/>
      <c r="Q2" s="88"/>
      <c r="R2" s="51"/>
      <c r="S2" s="51"/>
      <c r="T2" s="5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"/>
    </row>
    <row r="5" spans="1:33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26"/>
    </row>
    <row r="6" spans="1:33" ht="30.75" customHeight="1">
      <c r="A6" s="1"/>
      <c r="B6" s="53"/>
      <c r="C6" s="53"/>
      <c r="D6" s="53"/>
      <c r="E6" s="53"/>
      <c r="F6" s="8"/>
      <c r="G6" s="43"/>
      <c r="H6" s="26"/>
      <c r="I6" s="261" t="s">
        <v>138</v>
      </c>
      <c r="J6" s="264"/>
      <c r="K6" s="264"/>
      <c r="L6" s="264"/>
      <c r="M6" s="264"/>
      <c r="N6" s="264"/>
      <c r="O6" s="264"/>
      <c r="P6" s="264"/>
      <c r="Q6" s="264"/>
      <c r="R6" s="265"/>
      <c r="S6" s="265"/>
      <c r="T6" s="265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5" customHeight="1">
      <c r="A7" s="63" t="str">
        <f>'Herren A'!A7</f>
        <v>26.-28. Juni 2009</v>
      </c>
      <c r="B7" s="28"/>
      <c r="C7" s="28"/>
      <c r="D7" s="28"/>
      <c r="E7" s="28"/>
      <c r="F7" s="11"/>
      <c r="G7" s="44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6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57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18" t="s">
        <v>52</v>
      </c>
      <c r="B13" s="118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08" t="s">
        <v>2</v>
      </c>
      <c r="B14" s="103" t="s">
        <v>66</v>
      </c>
      <c r="C14" s="94" t="s">
        <v>184</v>
      </c>
      <c r="D14" s="96" t="s">
        <v>280</v>
      </c>
      <c r="E14" s="96" t="s">
        <v>203</v>
      </c>
      <c r="F14" s="97" t="s">
        <v>281</v>
      </c>
      <c r="G14" s="98" t="s">
        <v>3</v>
      </c>
      <c r="H14" s="99">
        <v>205</v>
      </c>
      <c r="I14" s="99">
        <v>201</v>
      </c>
      <c r="J14" s="99">
        <v>192</v>
      </c>
      <c r="K14" s="99">
        <v>229</v>
      </c>
      <c r="L14" s="99">
        <v>220</v>
      </c>
      <c r="M14" s="99">
        <v>214</v>
      </c>
      <c r="N14" s="100">
        <f aca="true" t="shared" si="0" ref="N14:N41">SUM(H14:M14)</f>
        <v>1261</v>
      </c>
      <c r="O14" s="101"/>
      <c r="P14" s="100">
        <f aca="true" t="shared" si="1" ref="P14:P41">SUM(N14:O14)</f>
        <v>1261</v>
      </c>
      <c r="Q14" s="99">
        <f aca="true" t="shared" si="2" ref="Q14:Q41">COUNTIF(H14:M14,"&gt;0")</f>
        <v>6</v>
      </c>
      <c r="R14" s="217">
        <f aca="true" t="shared" si="3" ref="R14:R43">P14/Q14</f>
        <v>210.16666666666666</v>
      </c>
      <c r="S14" s="226">
        <f aca="true" t="shared" si="4" ref="S14:S43">MAX(H14:M14)-MIN(H14:M14)</f>
        <v>37</v>
      </c>
      <c r="T14" s="148" t="s">
        <v>4</v>
      </c>
      <c r="U14" s="99">
        <v>233</v>
      </c>
      <c r="V14" s="99">
        <v>210</v>
      </c>
      <c r="W14" s="99">
        <v>198</v>
      </c>
      <c r="X14" s="99">
        <v>199</v>
      </c>
      <c r="Y14" s="99">
        <v>190</v>
      </c>
      <c r="Z14" s="99">
        <v>235</v>
      </c>
      <c r="AA14" s="100">
        <f aca="true" t="shared" si="5" ref="AA14:AA41">SUM(U14:Z14)</f>
        <v>1265</v>
      </c>
      <c r="AB14" s="101"/>
      <c r="AC14" s="100">
        <f aca="true" t="shared" si="6" ref="AC14:AC41">SUM(AA14+AB14)</f>
        <v>1265</v>
      </c>
      <c r="AD14" s="144">
        <f aca="true" t="shared" si="7" ref="AD14:AD41">COUNTIF(U14:Z14,"&gt;0")+Q14</f>
        <v>12</v>
      </c>
      <c r="AE14" s="147"/>
      <c r="AF14" s="146">
        <f aca="true" t="shared" si="8" ref="AF14:AF43">SUM(AC14,P14)</f>
        <v>2526</v>
      </c>
      <c r="AG14" s="139"/>
      <c r="AH14" s="138">
        <f aca="true" t="shared" si="9" ref="AH14:AH41">AF14/AD14</f>
        <v>210.5</v>
      </c>
      <c r="AI14" s="99"/>
      <c r="AJ14" s="231">
        <f>P14-AC14</f>
        <v>-4</v>
      </c>
    </row>
    <row r="15" spans="1:36" ht="28.5" customHeight="1">
      <c r="A15" s="108" t="s">
        <v>5</v>
      </c>
      <c r="B15" s="94" t="s">
        <v>66</v>
      </c>
      <c r="C15" s="94" t="s">
        <v>27</v>
      </c>
      <c r="D15" s="96" t="s">
        <v>256</v>
      </c>
      <c r="E15" s="96" t="s">
        <v>244</v>
      </c>
      <c r="F15" s="97" t="s">
        <v>257</v>
      </c>
      <c r="G15" s="98" t="s">
        <v>3</v>
      </c>
      <c r="H15" s="99">
        <v>192</v>
      </c>
      <c r="I15" s="99">
        <v>200</v>
      </c>
      <c r="J15" s="99">
        <v>224</v>
      </c>
      <c r="K15" s="99">
        <v>146</v>
      </c>
      <c r="L15" s="99">
        <v>161</v>
      </c>
      <c r="M15" s="99">
        <v>246</v>
      </c>
      <c r="N15" s="100">
        <f t="shared" si="0"/>
        <v>1169</v>
      </c>
      <c r="O15" s="101"/>
      <c r="P15" s="100">
        <f t="shared" si="1"/>
        <v>1169</v>
      </c>
      <c r="Q15" s="99">
        <f t="shared" si="2"/>
        <v>6</v>
      </c>
      <c r="R15" s="217">
        <f t="shared" si="3"/>
        <v>194.83333333333334</v>
      </c>
      <c r="S15" s="226">
        <f t="shared" si="4"/>
        <v>100</v>
      </c>
      <c r="T15" s="148" t="s">
        <v>4</v>
      </c>
      <c r="U15" s="99">
        <v>215</v>
      </c>
      <c r="V15" s="99">
        <v>232</v>
      </c>
      <c r="W15" s="99">
        <v>211</v>
      </c>
      <c r="X15" s="99">
        <v>180</v>
      </c>
      <c r="Y15" s="99">
        <v>193</v>
      </c>
      <c r="Z15" s="99">
        <v>213</v>
      </c>
      <c r="AA15" s="100">
        <f t="shared" si="5"/>
        <v>1244</v>
      </c>
      <c r="AB15" s="101"/>
      <c r="AC15" s="100">
        <f t="shared" si="6"/>
        <v>1244</v>
      </c>
      <c r="AD15" s="144">
        <f t="shared" si="7"/>
        <v>12</v>
      </c>
      <c r="AE15" s="147"/>
      <c r="AF15" s="146">
        <f t="shared" si="8"/>
        <v>2413</v>
      </c>
      <c r="AG15" s="139"/>
      <c r="AH15" s="138">
        <f t="shared" si="9"/>
        <v>201.08333333333334</v>
      </c>
      <c r="AI15" s="99"/>
      <c r="AJ15" s="231">
        <f aca="true" t="shared" si="10" ref="AJ15:AJ43">P15-AC15</f>
        <v>-75</v>
      </c>
    </row>
    <row r="16" spans="1:36" ht="28.5" customHeight="1">
      <c r="A16" s="108" t="s">
        <v>6</v>
      </c>
      <c r="B16" s="94" t="s">
        <v>66</v>
      </c>
      <c r="C16" s="94" t="s">
        <v>27</v>
      </c>
      <c r="D16" s="96" t="s">
        <v>253</v>
      </c>
      <c r="E16" s="96" t="s">
        <v>254</v>
      </c>
      <c r="F16" s="97" t="s">
        <v>255</v>
      </c>
      <c r="G16" s="98" t="s">
        <v>3</v>
      </c>
      <c r="H16" s="99">
        <v>246</v>
      </c>
      <c r="I16" s="99">
        <v>215</v>
      </c>
      <c r="J16" s="99">
        <v>189</v>
      </c>
      <c r="K16" s="99">
        <v>201</v>
      </c>
      <c r="L16" s="99">
        <v>176</v>
      </c>
      <c r="M16" s="99">
        <v>200</v>
      </c>
      <c r="N16" s="100">
        <f t="shared" si="0"/>
        <v>1227</v>
      </c>
      <c r="O16" s="101"/>
      <c r="P16" s="100">
        <f t="shared" si="1"/>
        <v>1227</v>
      </c>
      <c r="Q16" s="99">
        <f t="shared" si="2"/>
        <v>6</v>
      </c>
      <c r="R16" s="217">
        <f t="shared" si="3"/>
        <v>204.5</v>
      </c>
      <c r="S16" s="226">
        <f t="shared" si="4"/>
        <v>70</v>
      </c>
      <c r="T16" s="148" t="s">
        <v>4</v>
      </c>
      <c r="U16" s="99">
        <v>164</v>
      </c>
      <c r="V16" s="99">
        <v>175</v>
      </c>
      <c r="W16" s="99">
        <v>185</v>
      </c>
      <c r="X16" s="99">
        <v>199</v>
      </c>
      <c r="Y16" s="99">
        <v>214</v>
      </c>
      <c r="Z16" s="99">
        <v>218</v>
      </c>
      <c r="AA16" s="100">
        <f t="shared" si="5"/>
        <v>1155</v>
      </c>
      <c r="AB16" s="101"/>
      <c r="AC16" s="100">
        <f t="shared" si="6"/>
        <v>1155</v>
      </c>
      <c r="AD16" s="144">
        <f t="shared" si="7"/>
        <v>12</v>
      </c>
      <c r="AE16" s="147"/>
      <c r="AF16" s="146">
        <f t="shared" si="8"/>
        <v>2382</v>
      </c>
      <c r="AG16" s="139"/>
      <c r="AH16" s="138">
        <f t="shared" si="9"/>
        <v>198.5</v>
      </c>
      <c r="AI16" s="99"/>
      <c r="AJ16" s="231">
        <f t="shared" si="10"/>
        <v>72</v>
      </c>
    </row>
    <row r="17" spans="1:36" ht="28.5" customHeight="1">
      <c r="A17" s="108" t="s">
        <v>7</v>
      </c>
      <c r="B17" s="94" t="s">
        <v>66</v>
      </c>
      <c r="C17" s="94" t="s">
        <v>27</v>
      </c>
      <c r="D17" s="96" t="s">
        <v>258</v>
      </c>
      <c r="E17" s="96" t="s">
        <v>242</v>
      </c>
      <c r="F17" s="97" t="s">
        <v>259</v>
      </c>
      <c r="G17" s="98" t="s">
        <v>3</v>
      </c>
      <c r="H17" s="99">
        <v>186</v>
      </c>
      <c r="I17" s="99">
        <v>243</v>
      </c>
      <c r="J17" s="99">
        <v>187</v>
      </c>
      <c r="K17" s="99">
        <v>215</v>
      </c>
      <c r="L17" s="99">
        <v>213</v>
      </c>
      <c r="M17" s="99">
        <v>136</v>
      </c>
      <c r="N17" s="100">
        <f t="shared" si="0"/>
        <v>1180</v>
      </c>
      <c r="O17" s="101"/>
      <c r="P17" s="100">
        <f t="shared" si="1"/>
        <v>1180</v>
      </c>
      <c r="Q17" s="99">
        <f t="shared" si="2"/>
        <v>6</v>
      </c>
      <c r="R17" s="217">
        <f t="shared" si="3"/>
        <v>196.66666666666666</v>
      </c>
      <c r="S17" s="226">
        <f t="shared" si="4"/>
        <v>107</v>
      </c>
      <c r="T17" s="148" t="s">
        <v>4</v>
      </c>
      <c r="U17" s="99">
        <v>192</v>
      </c>
      <c r="V17" s="99">
        <v>248</v>
      </c>
      <c r="W17" s="99">
        <v>190</v>
      </c>
      <c r="X17" s="99">
        <v>173</v>
      </c>
      <c r="Y17" s="99">
        <v>180</v>
      </c>
      <c r="Z17" s="99">
        <v>211</v>
      </c>
      <c r="AA17" s="100">
        <f t="shared" si="5"/>
        <v>1194</v>
      </c>
      <c r="AB17" s="101"/>
      <c r="AC17" s="100">
        <f t="shared" si="6"/>
        <v>1194</v>
      </c>
      <c r="AD17" s="144">
        <f t="shared" si="7"/>
        <v>12</v>
      </c>
      <c r="AE17" s="147"/>
      <c r="AF17" s="146">
        <f t="shared" si="8"/>
        <v>2374</v>
      </c>
      <c r="AG17" s="139"/>
      <c r="AH17" s="138">
        <f t="shared" si="9"/>
        <v>197.83333333333334</v>
      </c>
      <c r="AI17" s="99"/>
      <c r="AJ17" s="231">
        <f t="shared" si="10"/>
        <v>-14</v>
      </c>
    </row>
    <row r="18" spans="1:38" ht="28.5" customHeight="1">
      <c r="A18" s="108" t="s">
        <v>8</v>
      </c>
      <c r="B18" s="94" t="s">
        <v>66</v>
      </c>
      <c r="C18" s="94" t="s">
        <v>28</v>
      </c>
      <c r="D18" s="95" t="s">
        <v>236</v>
      </c>
      <c r="E18" s="96" t="s">
        <v>237</v>
      </c>
      <c r="F18" s="97" t="s">
        <v>238</v>
      </c>
      <c r="G18" s="98" t="s">
        <v>3</v>
      </c>
      <c r="H18" s="99">
        <v>186</v>
      </c>
      <c r="I18" s="99">
        <v>238</v>
      </c>
      <c r="J18" s="99">
        <v>133</v>
      </c>
      <c r="K18" s="99">
        <v>197</v>
      </c>
      <c r="L18" s="99">
        <v>194</v>
      </c>
      <c r="M18" s="99">
        <v>233</v>
      </c>
      <c r="N18" s="100">
        <f t="shared" si="0"/>
        <v>1181</v>
      </c>
      <c r="O18" s="101"/>
      <c r="P18" s="100">
        <f t="shared" si="1"/>
        <v>1181</v>
      </c>
      <c r="Q18" s="99">
        <f t="shared" si="2"/>
        <v>6</v>
      </c>
      <c r="R18" s="217">
        <f t="shared" si="3"/>
        <v>196.83333333333334</v>
      </c>
      <c r="S18" s="226">
        <f t="shared" si="4"/>
        <v>105</v>
      </c>
      <c r="T18" s="148" t="s">
        <v>4</v>
      </c>
      <c r="U18" s="99">
        <v>204</v>
      </c>
      <c r="V18" s="99">
        <v>181</v>
      </c>
      <c r="W18" s="99">
        <v>180</v>
      </c>
      <c r="X18" s="99">
        <v>225</v>
      </c>
      <c r="Y18" s="99">
        <v>189</v>
      </c>
      <c r="Z18" s="99">
        <v>207</v>
      </c>
      <c r="AA18" s="100">
        <f t="shared" si="5"/>
        <v>1186</v>
      </c>
      <c r="AB18" s="101"/>
      <c r="AC18" s="100">
        <f t="shared" si="6"/>
        <v>1186</v>
      </c>
      <c r="AD18" s="144">
        <f t="shared" si="7"/>
        <v>12</v>
      </c>
      <c r="AE18" s="147"/>
      <c r="AF18" s="146">
        <f t="shared" si="8"/>
        <v>2367</v>
      </c>
      <c r="AG18" s="139"/>
      <c r="AH18" s="138">
        <f>AF18/AD18</f>
        <v>197.25</v>
      </c>
      <c r="AI18" s="99"/>
      <c r="AJ18" s="231">
        <f t="shared" si="10"/>
        <v>-5</v>
      </c>
      <c r="AL18" s="2"/>
    </row>
    <row r="19" spans="1:36" ht="28.5" customHeight="1">
      <c r="A19" s="108" t="s">
        <v>9</v>
      </c>
      <c r="B19" s="94" t="s">
        <v>66</v>
      </c>
      <c r="C19" s="94" t="s">
        <v>33</v>
      </c>
      <c r="D19" s="95" t="s">
        <v>285</v>
      </c>
      <c r="E19" s="96" t="s">
        <v>150</v>
      </c>
      <c r="F19" s="97" t="s">
        <v>286</v>
      </c>
      <c r="G19" s="98" t="s">
        <v>3</v>
      </c>
      <c r="H19" s="99">
        <v>225</v>
      </c>
      <c r="I19" s="99">
        <v>200</v>
      </c>
      <c r="J19" s="99">
        <v>146</v>
      </c>
      <c r="K19" s="99">
        <v>211</v>
      </c>
      <c r="L19" s="99">
        <v>197</v>
      </c>
      <c r="M19" s="99">
        <v>176</v>
      </c>
      <c r="N19" s="100">
        <f t="shared" si="0"/>
        <v>1155</v>
      </c>
      <c r="O19" s="101"/>
      <c r="P19" s="100">
        <f t="shared" si="1"/>
        <v>1155</v>
      </c>
      <c r="Q19" s="99">
        <f t="shared" si="2"/>
        <v>6</v>
      </c>
      <c r="R19" s="217">
        <f t="shared" si="3"/>
        <v>192.5</v>
      </c>
      <c r="S19" s="226">
        <f t="shared" si="4"/>
        <v>79</v>
      </c>
      <c r="T19" s="148" t="s">
        <v>4</v>
      </c>
      <c r="U19" s="99">
        <v>199</v>
      </c>
      <c r="V19" s="99">
        <v>213</v>
      </c>
      <c r="W19" s="99">
        <v>225</v>
      </c>
      <c r="X19" s="99">
        <v>244</v>
      </c>
      <c r="Y19" s="99">
        <v>165</v>
      </c>
      <c r="Z19" s="99">
        <v>156</v>
      </c>
      <c r="AA19" s="100">
        <f t="shared" si="5"/>
        <v>1202</v>
      </c>
      <c r="AB19" s="101"/>
      <c r="AC19" s="100">
        <f t="shared" si="6"/>
        <v>1202</v>
      </c>
      <c r="AD19" s="144">
        <f t="shared" si="7"/>
        <v>12</v>
      </c>
      <c r="AE19" s="147"/>
      <c r="AF19" s="146">
        <f t="shared" si="8"/>
        <v>2357</v>
      </c>
      <c r="AG19" s="139"/>
      <c r="AH19" s="138">
        <f t="shared" si="9"/>
        <v>196.41666666666666</v>
      </c>
      <c r="AI19" s="99"/>
      <c r="AJ19" s="231">
        <f t="shared" si="10"/>
        <v>-47</v>
      </c>
    </row>
    <row r="20" spans="1:36" ht="28.5" customHeight="1">
      <c r="A20" s="108" t="s">
        <v>10</v>
      </c>
      <c r="B20" s="94" t="s">
        <v>66</v>
      </c>
      <c r="C20" s="94" t="s">
        <v>74</v>
      </c>
      <c r="D20" s="96" t="s">
        <v>251</v>
      </c>
      <c r="E20" s="96" t="s">
        <v>147</v>
      </c>
      <c r="F20" s="97" t="s">
        <v>252</v>
      </c>
      <c r="G20" s="98" t="s">
        <v>3</v>
      </c>
      <c r="H20" s="99">
        <v>197</v>
      </c>
      <c r="I20" s="99">
        <v>222</v>
      </c>
      <c r="J20" s="99">
        <v>190</v>
      </c>
      <c r="K20" s="99">
        <v>185</v>
      </c>
      <c r="L20" s="99">
        <v>217</v>
      </c>
      <c r="M20" s="99">
        <v>144</v>
      </c>
      <c r="N20" s="100">
        <f t="shared" si="0"/>
        <v>1155</v>
      </c>
      <c r="O20" s="101"/>
      <c r="P20" s="100">
        <f t="shared" si="1"/>
        <v>1155</v>
      </c>
      <c r="Q20" s="99">
        <f t="shared" si="2"/>
        <v>6</v>
      </c>
      <c r="R20" s="217">
        <f t="shared" si="3"/>
        <v>192.5</v>
      </c>
      <c r="S20" s="226">
        <f>MAX(H20:M20)-MIN(H20:M20)</f>
        <v>78</v>
      </c>
      <c r="T20" s="148" t="s">
        <v>4</v>
      </c>
      <c r="U20" s="99">
        <v>184</v>
      </c>
      <c r="V20" s="99">
        <v>198</v>
      </c>
      <c r="W20" s="99">
        <v>207</v>
      </c>
      <c r="X20" s="99">
        <v>212</v>
      </c>
      <c r="Y20" s="99">
        <v>185</v>
      </c>
      <c r="Z20" s="99">
        <v>213</v>
      </c>
      <c r="AA20" s="100">
        <f t="shared" si="5"/>
        <v>1199</v>
      </c>
      <c r="AB20" s="101"/>
      <c r="AC20" s="100">
        <f t="shared" si="6"/>
        <v>1199</v>
      </c>
      <c r="AD20" s="144">
        <f t="shared" si="7"/>
        <v>12</v>
      </c>
      <c r="AE20" s="147"/>
      <c r="AF20" s="146">
        <f t="shared" si="8"/>
        <v>2354</v>
      </c>
      <c r="AG20" s="139"/>
      <c r="AH20" s="138">
        <f t="shared" si="9"/>
        <v>196.16666666666666</v>
      </c>
      <c r="AI20" s="99"/>
      <c r="AJ20" s="231">
        <f t="shared" si="10"/>
        <v>-44</v>
      </c>
    </row>
    <row r="21" spans="1:36" ht="28.5" customHeight="1">
      <c r="A21" s="108" t="s">
        <v>11</v>
      </c>
      <c r="B21" s="103" t="s">
        <v>66</v>
      </c>
      <c r="C21" s="94" t="s">
        <v>184</v>
      </c>
      <c r="D21" s="96" t="s">
        <v>245</v>
      </c>
      <c r="E21" s="96" t="s">
        <v>246</v>
      </c>
      <c r="F21" s="97" t="s">
        <v>247</v>
      </c>
      <c r="G21" s="98" t="s">
        <v>3</v>
      </c>
      <c r="H21" s="99">
        <v>184</v>
      </c>
      <c r="I21" s="99">
        <v>197</v>
      </c>
      <c r="J21" s="99">
        <v>196</v>
      </c>
      <c r="K21" s="99">
        <v>212</v>
      </c>
      <c r="L21" s="99">
        <v>214</v>
      </c>
      <c r="M21" s="99">
        <v>240</v>
      </c>
      <c r="N21" s="100">
        <f t="shared" si="0"/>
        <v>1243</v>
      </c>
      <c r="O21" s="101"/>
      <c r="P21" s="100">
        <f t="shared" si="1"/>
        <v>1243</v>
      </c>
      <c r="Q21" s="99">
        <f t="shared" si="2"/>
        <v>6</v>
      </c>
      <c r="R21" s="217">
        <f t="shared" si="3"/>
        <v>207.16666666666666</v>
      </c>
      <c r="S21" s="226">
        <f t="shared" si="4"/>
        <v>56</v>
      </c>
      <c r="T21" s="148" t="s">
        <v>4</v>
      </c>
      <c r="U21" s="99">
        <v>176</v>
      </c>
      <c r="V21" s="99">
        <v>190</v>
      </c>
      <c r="W21" s="99">
        <v>180</v>
      </c>
      <c r="X21" s="99">
        <v>217</v>
      </c>
      <c r="Y21" s="99">
        <v>182</v>
      </c>
      <c r="Z21" s="99">
        <v>154</v>
      </c>
      <c r="AA21" s="100">
        <f t="shared" si="5"/>
        <v>1099</v>
      </c>
      <c r="AB21" s="101"/>
      <c r="AC21" s="100">
        <f t="shared" si="6"/>
        <v>1099</v>
      </c>
      <c r="AD21" s="144">
        <f t="shared" si="7"/>
        <v>12</v>
      </c>
      <c r="AE21" s="147"/>
      <c r="AF21" s="146">
        <f t="shared" si="8"/>
        <v>2342</v>
      </c>
      <c r="AG21" s="139"/>
      <c r="AH21" s="138">
        <f t="shared" si="9"/>
        <v>195.16666666666666</v>
      </c>
      <c r="AI21" s="99"/>
      <c r="AJ21" s="231">
        <f t="shared" si="10"/>
        <v>144</v>
      </c>
    </row>
    <row r="22" spans="1:36" ht="28.5" customHeight="1">
      <c r="A22" s="108" t="s">
        <v>12</v>
      </c>
      <c r="B22" s="94" t="s">
        <v>66</v>
      </c>
      <c r="C22" s="94" t="s">
        <v>28</v>
      </c>
      <c r="D22" s="96" t="s">
        <v>236</v>
      </c>
      <c r="E22" s="96" t="s">
        <v>239</v>
      </c>
      <c r="F22" s="97" t="s">
        <v>240</v>
      </c>
      <c r="G22" s="98" t="s">
        <v>3</v>
      </c>
      <c r="H22" s="99">
        <v>216</v>
      </c>
      <c r="I22" s="99">
        <v>172</v>
      </c>
      <c r="J22" s="99">
        <v>184</v>
      </c>
      <c r="K22" s="99">
        <v>161</v>
      </c>
      <c r="L22" s="99">
        <v>224</v>
      </c>
      <c r="M22" s="99">
        <v>238</v>
      </c>
      <c r="N22" s="100">
        <f t="shared" si="0"/>
        <v>1195</v>
      </c>
      <c r="O22" s="101"/>
      <c r="P22" s="100">
        <f t="shared" si="1"/>
        <v>1195</v>
      </c>
      <c r="Q22" s="99">
        <f t="shared" si="2"/>
        <v>6</v>
      </c>
      <c r="R22" s="217">
        <f t="shared" si="3"/>
        <v>199.16666666666666</v>
      </c>
      <c r="S22" s="226">
        <f t="shared" si="4"/>
        <v>77</v>
      </c>
      <c r="T22" s="148" t="s">
        <v>4</v>
      </c>
      <c r="U22" s="99">
        <v>180</v>
      </c>
      <c r="V22" s="99">
        <v>168</v>
      </c>
      <c r="W22" s="99">
        <v>204</v>
      </c>
      <c r="X22" s="99">
        <v>189</v>
      </c>
      <c r="Y22" s="99">
        <v>196</v>
      </c>
      <c r="Z22" s="99">
        <v>192</v>
      </c>
      <c r="AA22" s="100">
        <f t="shared" si="5"/>
        <v>1129</v>
      </c>
      <c r="AB22" s="101"/>
      <c r="AC22" s="100">
        <f t="shared" si="6"/>
        <v>1129</v>
      </c>
      <c r="AD22" s="144">
        <f t="shared" si="7"/>
        <v>12</v>
      </c>
      <c r="AE22" s="147"/>
      <c r="AF22" s="146">
        <f t="shared" si="8"/>
        <v>2324</v>
      </c>
      <c r="AG22" s="139"/>
      <c r="AH22" s="138">
        <f t="shared" si="9"/>
        <v>193.66666666666666</v>
      </c>
      <c r="AI22" s="99"/>
      <c r="AJ22" s="231">
        <f t="shared" si="10"/>
        <v>66</v>
      </c>
    </row>
    <row r="23" spans="1:36" ht="28.5" customHeight="1">
      <c r="A23" s="108" t="s">
        <v>13</v>
      </c>
      <c r="B23" s="94" t="s">
        <v>66</v>
      </c>
      <c r="C23" s="94" t="s">
        <v>272</v>
      </c>
      <c r="D23" s="95" t="s">
        <v>274</v>
      </c>
      <c r="E23" s="96" t="s">
        <v>275</v>
      </c>
      <c r="F23" s="97" t="s">
        <v>276</v>
      </c>
      <c r="G23" s="98" t="s">
        <v>3</v>
      </c>
      <c r="H23" s="99">
        <v>203</v>
      </c>
      <c r="I23" s="99">
        <v>209</v>
      </c>
      <c r="J23" s="99">
        <v>192</v>
      </c>
      <c r="K23" s="99">
        <v>204</v>
      </c>
      <c r="L23" s="99">
        <v>178</v>
      </c>
      <c r="M23" s="99">
        <v>205</v>
      </c>
      <c r="N23" s="100">
        <f t="shared" si="0"/>
        <v>1191</v>
      </c>
      <c r="O23" s="101"/>
      <c r="P23" s="100">
        <f t="shared" si="1"/>
        <v>1191</v>
      </c>
      <c r="Q23" s="99">
        <f t="shared" si="2"/>
        <v>6</v>
      </c>
      <c r="R23" s="217">
        <f t="shared" si="3"/>
        <v>198.5</v>
      </c>
      <c r="S23" s="226">
        <f t="shared" si="4"/>
        <v>31</v>
      </c>
      <c r="T23" s="148" t="s">
        <v>4</v>
      </c>
      <c r="U23" s="99">
        <v>173</v>
      </c>
      <c r="V23" s="99">
        <v>191</v>
      </c>
      <c r="W23" s="99">
        <v>206</v>
      </c>
      <c r="X23" s="99">
        <v>194</v>
      </c>
      <c r="Y23" s="99">
        <v>154</v>
      </c>
      <c r="Z23" s="99">
        <v>192</v>
      </c>
      <c r="AA23" s="100">
        <f t="shared" si="5"/>
        <v>1110</v>
      </c>
      <c r="AB23" s="101"/>
      <c r="AC23" s="100">
        <f t="shared" si="6"/>
        <v>1110</v>
      </c>
      <c r="AD23" s="144">
        <f t="shared" si="7"/>
        <v>12</v>
      </c>
      <c r="AE23" s="147"/>
      <c r="AF23" s="146">
        <f t="shared" si="8"/>
        <v>2301</v>
      </c>
      <c r="AG23" s="139"/>
      <c r="AH23" s="138">
        <f t="shared" si="9"/>
        <v>191.75</v>
      </c>
      <c r="AI23" s="99"/>
      <c r="AJ23" s="231">
        <f t="shared" si="10"/>
        <v>81</v>
      </c>
    </row>
    <row r="24" spans="1:36" ht="28.5" customHeight="1">
      <c r="A24" s="108" t="s">
        <v>14</v>
      </c>
      <c r="B24" s="103" t="s">
        <v>66</v>
      </c>
      <c r="C24" s="103" t="s">
        <v>75</v>
      </c>
      <c r="D24" s="96" t="s">
        <v>536</v>
      </c>
      <c r="E24" s="96" t="s">
        <v>537</v>
      </c>
      <c r="F24" s="97" t="s">
        <v>538</v>
      </c>
      <c r="G24" s="98" t="s">
        <v>3</v>
      </c>
      <c r="H24" s="99">
        <v>178</v>
      </c>
      <c r="I24" s="99">
        <v>207</v>
      </c>
      <c r="J24" s="99">
        <v>169</v>
      </c>
      <c r="K24" s="99">
        <v>235</v>
      </c>
      <c r="L24" s="99">
        <v>161</v>
      </c>
      <c r="M24" s="99">
        <v>205</v>
      </c>
      <c r="N24" s="100">
        <f t="shared" si="0"/>
        <v>1155</v>
      </c>
      <c r="O24" s="101"/>
      <c r="P24" s="100">
        <f t="shared" si="1"/>
        <v>1155</v>
      </c>
      <c r="Q24" s="99">
        <f t="shared" si="2"/>
        <v>6</v>
      </c>
      <c r="R24" s="217">
        <f t="shared" si="3"/>
        <v>192.5</v>
      </c>
      <c r="S24" s="226">
        <f t="shared" si="4"/>
        <v>74</v>
      </c>
      <c r="T24" s="148" t="s">
        <v>4</v>
      </c>
      <c r="U24" s="99">
        <v>166</v>
      </c>
      <c r="V24" s="99">
        <v>204</v>
      </c>
      <c r="W24" s="99">
        <v>138</v>
      </c>
      <c r="X24" s="99">
        <v>254</v>
      </c>
      <c r="Y24" s="99">
        <v>183</v>
      </c>
      <c r="Z24" s="99">
        <v>192</v>
      </c>
      <c r="AA24" s="100">
        <f t="shared" si="5"/>
        <v>1137</v>
      </c>
      <c r="AB24" s="101"/>
      <c r="AC24" s="100">
        <f t="shared" si="6"/>
        <v>1137</v>
      </c>
      <c r="AD24" s="144">
        <f t="shared" si="7"/>
        <v>12</v>
      </c>
      <c r="AE24" s="147"/>
      <c r="AF24" s="146">
        <f t="shared" si="8"/>
        <v>2292</v>
      </c>
      <c r="AG24" s="139"/>
      <c r="AH24" s="138">
        <f t="shared" si="9"/>
        <v>191</v>
      </c>
      <c r="AI24" s="99"/>
      <c r="AJ24" s="231">
        <f t="shared" si="10"/>
        <v>18</v>
      </c>
    </row>
    <row r="25" spans="1:36" ht="28.5" customHeight="1">
      <c r="A25" s="108" t="s">
        <v>15</v>
      </c>
      <c r="B25" s="94" t="s">
        <v>66</v>
      </c>
      <c r="C25" s="103" t="s">
        <v>272</v>
      </c>
      <c r="D25" s="96" t="s">
        <v>253</v>
      </c>
      <c r="E25" s="96" t="s">
        <v>244</v>
      </c>
      <c r="F25" s="97" t="s">
        <v>273</v>
      </c>
      <c r="G25" s="98" t="s">
        <v>3</v>
      </c>
      <c r="H25" s="99">
        <v>184</v>
      </c>
      <c r="I25" s="99">
        <v>160</v>
      </c>
      <c r="J25" s="99">
        <v>175</v>
      </c>
      <c r="K25" s="99">
        <v>204</v>
      </c>
      <c r="L25" s="99">
        <v>199</v>
      </c>
      <c r="M25" s="99">
        <v>158</v>
      </c>
      <c r="N25" s="100">
        <f t="shared" si="0"/>
        <v>1080</v>
      </c>
      <c r="O25" s="101"/>
      <c r="P25" s="100">
        <f t="shared" si="1"/>
        <v>1080</v>
      </c>
      <c r="Q25" s="99">
        <f t="shared" si="2"/>
        <v>6</v>
      </c>
      <c r="R25" s="217">
        <f t="shared" si="3"/>
        <v>180</v>
      </c>
      <c r="S25" s="226">
        <f t="shared" si="4"/>
        <v>46</v>
      </c>
      <c r="T25" s="148" t="s">
        <v>4</v>
      </c>
      <c r="U25" s="99">
        <v>176</v>
      </c>
      <c r="V25" s="99">
        <v>196</v>
      </c>
      <c r="W25" s="99">
        <v>218</v>
      </c>
      <c r="X25" s="99">
        <v>204</v>
      </c>
      <c r="Y25" s="99">
        <v>213</v>
      </c>
      <c r="Z25" s="99">
        <v>189</v>
      </c>
      <c r="AA25" s="100">
        <f t="shared" si="5"/>
        <v>1196</v>
      </c>
      <c r="AB25" s="101"/>
      <c r="AC25" s="100">
        <f t="shared" si="6"/>
        <v>1196</v>
      </c>
      <c r="AD25" s="144">
        <f t="shared" si="7"/>
        <v>12</v>
      </c>
      <c r="AE25" s="147"/>
      <c r="AF25" s="146">
        <f t="shared" si="8"/>
        <v>2276</v>
      </c>
      <c r="AG25" s="139"/>
      <c r="AH25" s="138">
        <f t="shared" si="9"/>
        <v>189.66666666666666</v>
      </c>
      <c r="AI25" s="99"/>
      <c r="AJ25" s="231">
        <f t="shared" si="10"/>
        <v>-116</v>
      </c>
    </row>
    <row r="26" spans="1:36" ht="28.5" customHeight="1">
      <c r="A26" s="108" t="s">
        <v>16</v>
      </c>
      <c r="B26" s="103" t="s">
        <v>66</v>
      </c>
      <c r="C26" s="103" t="s">
        <v>184</v>
      </c>
      <c r="D26" s="96" t="s">
        <v>248</v>
      </c>
      <c r="E26" s="96" t="s">
        <v>249</v>
      </c>
      <c r="F26" s="97" t="s">
        <v>250</v>
      </c>
      <c r="G26" s="98" t="s">
        <v>3</v>
      </c>
      <c r="H26" s="99">
        <v>255</v>
      </c>
      <c r="I26" s="99">
        <v>171</v>
      </c>
      <c r="J26" s="99">
        <v>196</v>
      </c>
      <c r="K26" s="99">
        <v>173</v>
      </c>
      <c r="L26" s="99">
        <v>137</v>
      </c>
      <c r="M26" s="99">
        <v>169</v>
      </c>
      <c r="N26" s="100">
        <f t="shared" si="0"/>
        <v>1101</v>
      </c>
      <c r="O26" s="101"/>
      <c r="P26" s="100">
        <f t="shared" si="1"/>
        <v>1101</v>
      </c>
      <c r="Q26" s="99">
        <f t="shared" si="2"/>
        <v>6</v>
      </c>
      <c r="R26" s="217">
        <f t="shared" si="3"/>
        <v>183.5</v>
      </c>
      <c r="S26" s="226">
        <f t="shared" si="4"/>
        <v>118</v>
      </c>
      <c r="T26" s="148" t="s">
        <v>4</v>
      </c>
      <c r="U26" s="99">
        <v>194</v>
      </c>
      <c r="V26" s="99">
        <v>213</v>
      </c>
      <c r="W26" s="99">
        <v>205</v>
      </c>
      <c r="X26" s="99">
        <v>204</v>
      </c>
      <c r="Y26" s="99">
        <v>163</v>
      </c>
      <c r="Z26" s="99">
        <v>190</v>
      </c>
      <c r="AA26" s="100">
        <f t="shared" si="5"/>
        <v>1169</v>
      </c>
      <c r="AB26" s="101"/>
      <c r="AC26" s="100">
        <f t="shared" si="6"/>
        <v>1169</v>
      </c>
      <c r="AD26" s="144">
        <f t="shared" si="7"/>
        <v>12</v>
      </c>
      <c r="AE26" s="147"/>
      <c r="AF26" s="146">
        <f t="shared" si="8"/>
        <v>2270</v>
      </c>
      <c r="AG26" s="139"/>
      <c r="AH26" s="138">
        <f t="shared" si="9"/>
        <v>189.16666666666666</v>
      </c>
      <c r="AI26" s="99"/>
      <c r="AJ26" s="231">
        <f t="shared" si="10"/>
        <v>-68</v>
      </c>
    </row>
    <row r="27" spans="1:36" ht="28.5" customHeight="1">
      <c r="A27" s="108" t="s">
        <v>17</v>
      </c>
      <c r="B27" s="94" t="s">
        <v>66</v>
      </c>
      <c r="C27" s="94" t="s">
        <v>75</v>
      </c>
      <c r="D27" s="95" t="s">
        <v>233</v>
      </c>
      <c r="E27" s="96" t="s">
        <v>234</v>
      </c>
      <c r="F27" s="97" t="s">
        <v>235</v>
      </c>
      <c r="G27" s="98" t="s">
        <v>3</v>
      </c>
      <c r="H27" s="99">
        <v>175</v>
      </c>
      <c r="I27" s="99">
        <v>180</v>
      </c>
      <c r="J27" s="99">
        <v>204</v>
      </c>
      <c r="K27" s="99">
        <v>147</v>
      </c>
      <c r="L27" s="99">
        <v>198</v>
      </c>
      <c r="M27" s="99">
        <v>186</v>
      </c>
      <c r="N27" s="100">
        <f t="shared" si="0"/>
        <v>1090</v>
      </c>
      <c r="O27" s="101"/>
      <c r="P27" s="100">
        <f t="shared" si="1"/>
        <v>1090</v>
      </c>
      <c r="Q27" s="99">
        <f t="shared" si="2"/>
        <v>6</v>
      </c>
      <c r="R27" s="217">
        <f t="shared" si="3"/>
        <v>181.66666666666666</v>
      </c>
      <c r="S27" s="226">
        <f t="shared" si="4"/>
        <v>57</v>
      </c>
      <c r="T27" s="148" t="s">
        <v>4</v>
      </c>
      <c r="U27" s="99">
        <v>202</v>
      </c>
      <c r="V27" s="99">
        <v>192</v>
      </c>
      <c r="W27" s="99">
        <v>180</v>
      </c>
      <c r="X27" s="99">
        <v>189</v>
      </c>
      <c r="Y27" s="99">
        <v>199</v>
      </c>
      <c r="Z27" s="99">
        <v>184</v>
      </c>
      <c r="AA27" s="100">
        <f>SUM(U27:Z27)</f>
        <v>1146</v>
      </c>
      <c r="AB27" s="101"/>
      <c r="AC27" s="100">
        <f>SUM(AA27+AB27)</f>
        <v>1146</v>
      </c>
      <c r="AD27" s="144">
        <f>COUNTIF(U27:Z27,"&gt;0")+Q27</f>
        <v>12</v>
      </c>
      <c r="AE27" s="147"/>
      <c r="AF27" s="146">
        <f t="shared" si="8"/>
        <v>2236</v>
      </c>
      <c r="AG27" s="139"/>
      <c r="AH27" s="138">
        <f>AF27/AD27</f>
        <v>186.33333333333334</v>
      </c>
      <c r="AI27" s="99"/>
      <c r="AJ27" s="231">
        <f t="shared" si="10"/>
        <v>-56</v>
      </c>
    </row>
    <row r="28" spans="1:36" ht="28.5" customHeight="1">
      <c r="A28" s="108" t="s">
        <v>18</v>
      </c>
      <c r="B28" s="94" t="s">
        <v>66</v>
      </c>
      <c r="C28" s="94" t="s">
        <v>32</v>
      </c>
      <c r="D28" s="96" t="s">
        <v>277</v>
      </c>
      <c r="E28" s="96" t="s">
        <v>278</v>
      </c>
      <c r="F28" s="97" t="s">
        <v>279</v>
      </c>
      <c r="G28" s="98" t="s">
        <v>3</v>
      </c>
      <c r="H28" s="99">
        <v>237</v>
      </c>
      <c r="I28" s="99">
        <v>197</v>
      </c>
      <c r="J28" s="99">
        <v>193</v>
      </c>
      <c r="K28" s="99">
        <v>191</v>
      </c>
      <c r="L28" s="99">
        <v>178</v>
      </c>
      <c r="M28" s="99">
        <v>149</v>
      </c>
      <c r="N28" s="100">
        <f t="shared" si="0"/>
        <v>1145</v>
      </c>
      <c r="O28" s="101"/>
      <c r="P28" s="100">
        <f t="shared" si="1"/>
        <v>1145</v>
      </c>
      <c r="Q28" s="99">
        <f t="shared" si="2"/>
        <v>6</v>
      </c>
      <c r="R28" s="217">
        <f t="shared" si="3"/>
        <v>190.83333333333334</v>
      </c>
      <c r="S28" s="226">
        <f t="shared" si="4"/>
        <v>88</v>
      </c>
      <c r="T28" s="148" t="s">
        <v>4</v>
      </c>
      <c r="U28" s="99">
        <v>157</v>
      </c>
      <c r="V28" s="99">
        <v>187</v>
      </c>
      <c r="W28" s="99">
        <v>160</v>
      </c>
      <c r="X28" s="99">
        <v>173</v>
      </c>
      <c r="Y28" s="99">
        <v>217</v>
      </c>
      <c r="Z28" s="99">
        <v>182</v>
      </c>
      <c r="AA28" s="100">
        <f t="shared" si="5"/>
        <v>1076</v>
      </c>
      <c r="AB28" s="101"/>
      <c r="AC28" s="100">
        <f t="shared" si="6"/>
        <v>1076</v>
      </c>
      <c r="AD28" s="144">
        <f t="shared" si="7"/>
        <v>12</v>
      </c>
      <c r="AE28" s="147"/>
      <c r="AF28" s="146">
        <f t="shared" si="8"/>
        <v>2221</v>
      </c>
      <c r="AG28" s="139"/>
      <c r="AH28" s="138">
        <f t="shared" si="9"/>
        <v>185.08333333333334</v>
      </c>
      <c r="AI28" s="99"/>
      <c r="AJ28" s="231">
        <f t="shared" si="10"/>
        <v>69</v>
      </c>
    </row>
    <row r="29" spans="1:36" ht="28.5" customHeight="1">
      <c r="A29" s="108" t="s">
        <v>19</v>
      </c>
      <c r="B29" s="94" t="s">
        <v>66</v>
      </c>
      <c r="C29" s="103" t="s">
        <v>267</v>
      </c>
      <c r="D29" s="96" t="s">
        <v>268</v>
      </c>
      <c r="E29" s="96" t="s">
        <v>269</v>
      </c>
      <c r="F29" s="97" t="s">
        <v>270</v>
      </c>
      <c r="G29" s="98" t="s">
        <v>3</v>
      </c>
      <c r="H29" s="99">
        <v>180</v>
      </c>
      <c r="I29" s="99">
        <v>151</v>
      </c>
      <c r="J29" s="99">
        <v>228</v>
      </c>
      <c r="K29" s="99">
        <v>203</v>
      </c>
      <c r="L29" s="99">
        <v>203</v>
      </c>
      <c r="M29" s="99">
        <v>158</v>
      </c>
      <c r="N29" s="100">
        <f t="shared" si="0"/>
        <v>1123</v>
      </c>
      <c r="O29" s="101"/>
      <c r="P29" s="100">
        <f t="shared" si="1"/>
        <v>1123</v>
      </c>
      <c r="Q29" s="99">
        <f t="shared" si="2"/>
        <v>6</v>
      </c>
      <c r="R29" s="217">
        <f t="shared" si="3"/>
        <v>187.16666666666666</v>
      </c>
      <c r="S29" s="226">
        <f t="shared" si="4"/>
        <v>77</v>
      </c>
      <c r="T29" s="148" t="s">
        <v>4</v>
      </c>
      <c r="U29" s="99">
        <v>170</v>
      </c>
      <c r="V29" s="99">
        <v>186</v>
      </c>
      <c r="W29" s="99">
        <v>181</v>
      </c>
      <c r="X29" s="99">
        <v>140</v>
      </c>
      <c r="Y29" s="99">
        <v>208</v>
      </c>
      <c r="Z29" s="99">
        <v>157</v>
      </c>
      <c r="AA29" s="100">
        <f t="shared" si="5"/>
        <v>1042</v>
      </c>
      <c r="AB29" s="101"/>
      <c r="AC29" s="100">
        <f t="shared" si="6"/>
        <v>1042</v>
      </c>
      <c r="AD29" s="144">
        <f t="shared" si="7"/>
        <v>12</v>
      </c>
      <c r="AE29" s="147"/>
      <c r="AF29" s="146">
        <f t="shared" si="8"/>
        <v>2165</v>
      </c>
      <c r="AG29" s="139"/>
      <c r="AH29" s="138">
        <f t="shared" si="9"/>
        <v>180.41666666666666</v>
      </c>
      <c r="AI29" s="99"/>
      <c r="AJ29" s="231">
        <f t="shared" si="10"/>
        <v>81</v>
      </c>
    </row>
    <row r="30" spans="1:36" ht="28.5" customHeight="1">
      <c r="A30" s="108" t="s">
        <v>20</v>
      </c>
      <c r="B30" s="94" t="s">
        <v>66</v>
      </c>
      <c r="C30" s="94" t="s">
        <v>34</v>
      </c>
      <c r="D30" s="96" t="s">
        <v>282</v>
      </c>
      <c r="E30" s="96" t="s">
        <v>283</v>
      </c>
      <c r="F30" s="97" t="s">
        <v>284</v>
      </c>
      <c r="G30" s="98" t="s">
        <v>3</v>
      </c>
      <c r="H30" s="99">
        <v>203</v>
      </c>
      <c r="I30" s="99">
        <v>160</v>
      </c>
      <c r="J30" s="99">
        <v>184</v>
      </c>
      <c r="K30" s="99">
        <v>160</v>
      </c>
      <c r="L30" s="99">
        <v>202</v>
      </c>
      <c r="M30" s="99">
        <v>195</v>
      </c>
      <c r="N30" s="100">
        <f t="shared" si="0"/>
        <v>1104</v>
      </c>
      <c r="O30" s="101"/>
      <c r="P30" s="100">
        <f t="shared" si="1"/>
        <v>1104</v>
      </c>
      <c r="Q30" s="99">
        <f t="shared" si="2"/>
        <v>6</v>
      </c>
      <c r="R30" s="217">
        <f t="shared" si="3"/>
        <v>184</v>
      </c>
      <c r="S30" s="226">
        <f t="shared" si="4"/>
        <v>43</v>
      </c>
      <c r="T30" s="148" t="s">
        <v>4</v>
      </c>
      <c r="U30" s="99">
        <v>161</v>
      </c>
      <c r="V30" s="99">
        <v>175</v>
      </c>
      <c r="W30" s="99">
        <v>170</v>
      </c>
      <c r="X30" s="99">
        <v>221</v>
      </c>
      <c r="Y30" s="99">
        <v>178</v>
      </c>
      <c r="Z30" s="99">
        <v>146</v>
      </c>
      <c r="AA30" s="100">
        <f t="shared" si="5"/>
        <v>1051</v>
      </c>
      <c r="AB30" s="101"/>
      <c r="AC30" s="100">
        <f t="shared" si="6"/>
        <v>1051</v>
      </c>
      <c r="AD30" s="144">
        <f t="shared" si="7"/>
        <v>12</v>
      </c>
      <c r="AE30" s="147"/>
      <c r="AF30" s="146">
        <f t="shared" si="8"/>
        <v>2155</v>
      </c>
      <c r="AG30" s="139"/>
      <c r="AH30" s="138">
        <f t="shared" si="9"/>
        <v>179.58333333333334</v>
      </c>
      <c r="AI30" s="99"/>
      <c r="AJ30" s="231">
        <f t="shared" si="10"/>
        <v>53</v>
      </c>
    </row>
    <row r="31" spans="1:36" ht="28.5" customHeight="1">
      <c r="A31" s="108" t="s">
        <v>21</v>
      </c>
      <c r="B31" s="94" t="s">
        <v>66</v>
      </c>
      <c r="C31" s="94" t="s">
        <v>287</v>
      </c>
      <c r="D31" s="95" t="s">
        <v>291</v>
      </c>
      <c r="E31" s="96" t="s">
        <v>195</v>
      </c>
      <c r="F31" s="97" t="s">
        <v>292</v>
      </c>
      <c r="G31" s="98" t="s">
        <v>3</v>
      </c>
      <c r="H31" s="99">
        <v>203</v>
      </c>
      <c r="I31" s="99">
        <v>192</v>
      </c>
      <c r="J31" s="99">
        <v>149</v>
      </c>
      <c r="K31" s="99">
        <v>180</v>
      </c>
      <c r="L31" s="99">
        <v>187</v>
      </c>
      <c r="M31" s="99">
        <v>183</v>
      </c>
      <c r="N31" s="100">
        <f t="shared" si="0"/>
        <v>1094</v>
      </c>
      <c r="O31" s="101"/>
      <c r="P31" s="100">
        <f t="shared" si="1"/>
        <v>1094</v>
      </c>
      <c r="Q31" s="99">
        <f t="shared" si="2"/>
        <v>6</v>
      </c>
      <c r="R31" s="217">
        <f t="shared" si="3"/>
        <v>182.33333333333334</v>
      </c>
      <c r="S31" s="226">
        <f t="shared" si="4"/>
        <v>54</v>
      </c>
      <c r="T31" s="148" t="s">
        <v>4</v>
      </c>
      <c r="U31" s="99">
        <v>145</v>
      </c>
      <c r="V31" s="99">
        <v>146</v>
      </c>
      <c r="W31" s="99">
        <v>150</v>
      </c>
      <c r="X31" s="99">
        <v>196</v>
      </c>
      <c r="Y31" s="99">
        <v>199</v>
      </c>
      <c r="Z31" s="99">
        <v>201</v>
      </c>
      <c r="AA31" s="100">
        <f t="shared" si="5"/>
        <v>1037</v>
      </c>
      <c r="AB31" s="101"/>
      <c r="AC31" s="100">
        <f t="shared" si="6"/>
        <v>1037</v>
      </c>
      <c r="AD31" s="144">
        <f t="shared" si="7"/>
        <v>12</v>
      </c>
      <c r="AE31" s="147"/>
      <c r="AF31" s="146">
        <f t="shared" si="8"/>
        <v>2131</v>
      </c>
      <c r="AG31" s="139"/>
      <c r="AH31" s="138">
        <f t="shared" si="9"/>
        <v>177.58333333333334</v>
      </c>
      <c r="AI31" s="99"/>
      <c r="AJ31" s="231">
        <f t="shared" si="10"/>
        <v>57</v>
      </c>
    </row>
    <row r="32" spans="1:36" ht="28.5" customHeight="1">
      <c r="A32" s="108" t="s">
        <v>22</v>
      </c>
      <c r="B32" s="103" t="s">
        <v>66</v>
      </c>
      <c r="C32" s="103" t="s">
        <v>74</v>
      </c>
      <c r="D32" s="96" t="s">
        <v>241</v>
      </c>
      <c r="E32" s="96" t="s">
        <v>242</v>
      </c>
      <c r="F32" s="97" t="s">
        <v>243</v>
      </c>
      <c r="G32" s="98" t="s">
        <v>3</v>
      </c>
      <c r="H32" s="99">
        <v>204</v>
      </c>
      <c r="I32" s="99">
        <v>183</v>
      </c>
      <c r="J32" s="99">
        <v>147</v>
      </c>
      <c r="K32" s="99">
        <v>148</v>
      </c>
      <c r="L32" s="99">
        <v>211</v>
      </c>
      <c r="M32" s="99">
        <v>200</v>
      </c>
      <c r="N32" s="100">
        <f t="shared" si="0"/>
        <v>1093</v>
      </c>
      <c r="O32" s="101"/>
      <c r="P32" s="100">
        <f t="shared" si="1"/>
        <v>1093</v>
      </c>
      <c r="Q32" s="99">
        <f t="shared" si="2"/>
        <v>6</v>
      </c>
      <c r="R32" s="217">
        <f t="shared" si="3"/>
        <v>182.16666666666666</v>
      </c>
      <c r="S32" s="226">
        <f t="shared" si="4"/>
        <v>64</v>
      </c>
      <c r="T32" s="148" t="s">
        <v>4</v>
      </c>
      <c r="U32" s="99">
        <v>183</v>
      </c>
      <c r="V32" s="99">
        <v>143</v>
      </c>
      <c r="W32" s="99">
        <v>189</v>
      </c>
      <c r="X32" s="99">
        <v>180</v>
      </c>
      <c r="Y32" s="99">
        <v>159</v>
      </c>
      <c r="Z32" s="99">
        <v>171</v>
      </c>
      <c r="AA32" s="100">
        <f t="shared" si="5"/>
        <v>1025</v>
      </c>
      <c r="AB32" s="101"/>
      <c r="AC32" s="100">
        <f t="shared" si="6"/>
        <v>1025</v>
      </c>
      <c r="AD32" s="144">
        <f t="shared" si="7"/>
        <v>12</v>
      </c>
      <c r="AE32" s="147"/>
      <c r="AF32" s="146">
        <f t="shared" si="8"/>
        <v>2118</v>
      </c>
      <c r="AG32" s="139"/>
      <c r="AH32" s="138">
        <f t="shared" si="9"/>
        <v>176.5</v>
      </c>
      <c r="AI32" s="99"/>
      <c r="AJ32" s="231">
        <f t="shared" si="10"/>
        <v>68</v>
      </c>
    </row>
    <row r="33" spans="1:36" ht="28.5" customHeight="1">
      <c r="A33" s="108" t="s">
        <v>23</v>
      </c>
      <c r="B33" s="103" t="s">
        <v>66</v>
      </c>
      <c r="C33" s="103" t="s">
        <v>32</v>
      </c>
      <c r="D33" s="96" t="s">
        <v>569</v>
      </c>
      <c r="E33" s="96" t="s">
        <v>263</v>
      </c>
      <c r="F33" s="97" t="s">
        <v>554</v>
      </c>
      <c r="G33" s="98" t="s">
        <v>3</v>
      </c>
      <c r="H33" s="99">
        <v>154</v>
      </c>
      <c r="I33" s="99">
        <v>167</v>
      </c>
      <c r="J33" s="99">
        <v>147</v>
      </c>
      <c r="K33" s="99">
        <v>181</v>
      </c>
      <c r="L33" s="99">
        <v>221</v>
      </c>
      <c r="M33" s="99">
        <v>206</v>
      </c>
      <c r="N33" s="100">
        <f t="shared" si="0"/>
        <v>1076</v>
      </c>
      <c r="O33" s="101"/>
      <c r="P33" s="100">
        <f t="shared" si="1"/>
        <v>1076</v>
      </c>
      <c r="Q33" s="99">
        <f t="shared" si="2"/>
        <v>6</v>
      </c>
      <c r="R33" s="217">
        <f t="shared" si="3"/>
        <v>179.33333333333334</v>
      </c>
      <c r="S33" s="226">
        <f t="shared" si="4"/>
        <v>74</v>
      </c>
      <c r="T33" s="148" t="s">
        <v>4</v>
      </c>
      <c r="U33" s="99">
        <v>188</v>
      </c>
      <c r="V33" s="99">
        <v>185</v>
      </c>
      <c r="W33" s="99">
        <v>167</v>
      </c>
      <c r="X33" s="99">
        <v>144</v>
      </c>
      <c r="Y33" s="99">
        <v>158</v>
      </c>
      <c r="Z33" s="99">
        <v>163</v>
      </c>
      <c r="AA33" s="100">
        <f t="shared" si="5"/>
        <v>1005</v>
      </c>
      <c r="AB33" s="101"/>
      <c r="AC33" s="100">
        <f t="shared" si="6"/>
        <v>1005</v>
      </c>
      <c r="AD33" s="144">
        <f t="shared" si="7"/>
        <v>12</v>
      </c>
      <c r="AE33" s="147"/>
      <c r="AF33" s="146">
        <f t="shared" si="8"/>
        <v>2081</v>
      </c>
      <c r="AG33" s="139"/>
      <c r="AH33" s="138">
        <f t="shared" si="9"/>
        <v>173.41666666666666</v>
      </c>
      <c r="AI33" s="99"/>
      <c r="AJ33" s="231">
        <f t="shared" si="10"/>
        <v>71</v>
      </c>
    </row>
    <row r="34" spans="1:36" ht="28.5" customHeight="1">
      <c r="A34" s="108" t="s">
        <v>37</v>
      </c>
      <c r="B34" s="94" t="s">
        <v>66</v>
      </c>
      <c r="C34" s="94" t="s">
        <v>287</v>
      </c>
      <c r="D34" s="95" t="s">
        <v>293</v>
      </c>
      <c r="E34" s="96" t="s">
        <v>254</v>
      </c>
      <c r="F34" s="97" t="s">
        <v>294</v>
      </c>
      <c r="G34" s="98" t="s">
        <v>3</v>
      </c>
      <c r="H34" s="99">
        <v>146</v>
      </c>
      <c r="I34" s="99">
        <v>174</v>
      </c>
      <c r="J34" s="99">
        <v>193</v>
      </c>
      <c r="K34" s="99">
        <v>177</v>
      </c>
      <c r="L34" s="99">
        <v>164</v>
      </c>
      <c r="M34" s="99">
        <v>219</v>
      </c>
      <c r="N34" s="100">
        <f t="shared" si="0"/>
        <v>1073</v>
      </c>
      <c r="O34" s="101"/>
      <c r="P34" s="100">
        <f t="shared" si="1"/>
        <v>1073</v>
      </c>
      <c r="Q34" s="99">
        <f t="shared" si="2"/>
        <v>6</v>
      </c>
      <c r="R34" s="217">
        <f t="shared" si="3"/>
        <v>178.83333333333334</v>
      </c>
      <c r="S34" s="226">
        <f t="shared" si="4"/>
        <v>73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5"/>
        <v>0</v>
      </c>
      <c r="AB34" s="101"/>
      <c r="AC34" s="100">
        <f t="shared" si="6"/>
        <v>0</v>
      </c>
      <c r="AD34" s="144">
        <f t="shared" si="7"/>
        <v>6</v>
      </c>
      <c r="AE34" s="147"/>
      <c r="AF34" s="146">
        <f t="shared" si="8"/>
        <v>1073</v>
      </c>
      <c r="AG34" s="139"/>
      <c r="AH34" s="138">
        <f t="shared" si="9"/>
        <v>178.83333333333334</v>
      </c>
      <c r="AI34" s="99"/>
      <c r="AJ34" s="231">
        <f t="shared" si="10"/>
        <v>1073</v>
      </c>
    </row>
    <row r="35" spans="1:36" ht="28.5" customHeight="1">
      <c r="A35" s="108" t="s">
        <v>38</v>
      </c>
      <c r="B35" s="94" t="s">
        <v>66</v>
      </c>
      <c r="C35" s="94" t="s">
        <v>75</v>
      </c>
      <c r="D35" s="96" t="s">
        <v>260</v>
      </c>
      <c r="E35" s="96" t="s">
        <v>242</v>
      </c>
      <c r="F35" s="97" t="s">
        <v>261</v>
      </c>
      <c r="G35" s="98" t="s">
        <v>3</v>
      </c>
      <c r="H35" s="99">
        <v>168</v>
      </c>
      <c r="I35" s="99">
        <v>186</v>
      </c>
      <c r="J35" s="99">
        <v>175</v>
      </c>
      <c r="K35" s="99">
        <v>201</v>
      </c>
      <c r="L35" s="99">
        <v>164</v>
      </c>
      <c r="M35" s="99">
        <v>158</v>
      </c>
      <c r="N35" s="100">
        <f t="shared" si="0"/>
        <v>1052</v>
      </c>
      <c r="O35" s="101"/>
      <c r="P35" s="100">
        <f t="shared" si="1"/>
        <v>1052</v>
      </c>
      <c r="Q35" s="99">
        <f t="shared" si="2"/>
        <v>6</v>
      </c>
      <c r="R35" s="217">
        <f t="shared" si="3"/>
        <v>175.33333333333334</v>
      </c>
      <c r="S35" s="226">
        <f t="shared" si="4"/>
        <v>43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5"/>
        <v>0</v>
      </c>
      <c r="AB35" s="101"/>
      <c r="AC35" s="100">
        <f t="shared" si="6"/>
        <v>0</v>
      </c>
      <c r="AD35" s="144">
        <f t="shared" si="7"/>
        <v>6</v>
      </c>
      <c r="AE35" s="147"/>
      <c r="AF35" s="146">
        <f t="shared" si="8"/>
        <v>1052</v>
      </c>
      <c r="AG35" s="139"/>
      <c r="AH35" s="138">
        <f t="shared" si="9"/>
        <v>175.33333333333334</v>
      </c>
      <c r="AI35" s="99"/>
      <c r="AJ35" s="231">
        <f t="shared" si="10"/>
        <v>1052</v>
      </c>
    </row>
    <row r="36" spans="1:36" ht="28.5" customHeight="1">
      <c r="A36" s="108" t="s">
        <v>39</v>
      </c>
      <c r="B36" s="94" t="s">
        <v>66</v>
      </c>
      <c r="C36" s="94" t="s">
        <v>33</v>
      </c>
      <c r="D36" s="95" t="s">
        <v>265</v>
      </c>
      <c r="E36" s="96" t="s">
        <v>152</v>
      </c>
      <c r="F36" s="97" t="s">
        <v>266</v>
      </c>
      <c r="G36" s="98" t="s">
        <v>3</v>
      </c>
      <c r="H36" s="99">
        <v>183</v>
      </c>
      <c r="I36" s="99">
        <v>182</v>
      </c>
      <c r="J36" s="99">
        <v>131</v>
      </c>
      <c r="K36" s="99">
        <v>204</v>
      </c>
      <c r="L36" s="99">
        <v>173</v>
      </c>
      <c r="M36" s="99">
        <v>174</v>
      </c>
      <c r="N36" s="100">
        <f t="shared" si="0"/>
        <v>1047</v>
      </c>
      <c r="O36" s="101"/>
      <c r="P36" s="100">
        <f t="shared" si="1"/>
        <v>1047</v>
      </c>
      <c r="Q36" s="99">
        <f t="shared" si="2"/>
        <v>6</v>
      </c>
      <c r="R36" s="217">
        <f t="shared" si="3"/>
        <v>174.5</v>
      </c>
      <c r="S36" s="226">
        <f t="shared" si="4"/>
        <v>73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5"/>
        <v>0</v>
      </c>
      <c r="AB36" s="101"/>
      <c r="AC36" s="100">
        <f t="shared" si="6"/>
        <v>0</v>
      </c>
      <c r="AD36" s="144">
        <f t="shared" si="7"/>
        <v>6</v>
      </c>
      <c r="AE36" s="147"/>
      <c r="AF36" s="146">
        <f t="shared" si="8"/>
        <v>1047</v>
      </c>
      <c r="AG36" s="139"/>
      <c r="AH36" s="138">
        <f t="shared" si="9"/>
        <v>174.5</v>
      </c>
      <c r="AI36" s="99"/>
      <c r="AJ36" s="231">
        <f t="shared" si="10"/>
        <v>1047</v>
      </c>
    </row>
    <row r="37" spans="1:36" ht="28.5" customHeight="1">
      <c r="A37" s="108" t="s">
        <v>40</v>
      </c>
      <c r="B37" s="94" t="s">
        <v>66</v>
      </c>
      <c r="C37" s="94" t="s">
        <v>35</v>
      </c>
      <c r="D37" s="96" t="s">
        <v>262</v>
      </c>
      <c r="E37" s="96" t="s">
        <v>263</v>
      </c>
      <c r="F37" s="97" t="s">
        <v>264</v>
      </c>
      <c r="G37" s="98" t="s">
        <v>3</v>
      </c>
      <c r="H37" s="99">
        <v>179</v>
      </c>
      <c r="I37" s="99">
        <v>179</v>
      </c>
      <c r="J37" s="99">
        <v>167</v>
      </c>
      <c r="K37" s="99">
        <v>169</v>
      </c>
      <c r="L37" s="99">
        <v>171</v>
      </c>
      <c r="M37" s="99">
        <v>160</v>
      </c>
      <c r="N37" s="100">
        <f t="shared" si="0"/>
        <v>1025</v>
      </c>
      <c r="O37" s="101"/>
      <c r="P37" s="100">
        <f t="shared" si="1"/>
        <v>1025</v>
      </c>
      <c r="Q37" s="99">
        <f t="shared" si="2"/>
        <v>6</v>
      </c>
      <c r="R37" s="217">
        <f t="shared" si="3"/>
        <v>170.83333333333334</v>
      </c>
      <c r="S37" s="226">
        <f t="shared" si="4"/>
        <v>19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5"/>
        <v>0</v>
      </c>
      <c r="AB37" s="101"/>
      <c r="AC37" s="100">
        <f t="shared" si="6"/>
        <v>0</v>
      </c>
      <c r="AD37" s="144">
        <f t="shared" si="7"/>
        <v>6</v>
      </c>
      <c r="AE37" s="147"/>
      <c r="AF37" s="146">
        <f t="shared" si="8"/>
        <v>1025</v>
      </c>
      <c r="AG37" s="139"/>
      <c r="AH37" s="138">
        <f t="shared" si="9"/>
        <v>170.83333333333334</v>
      </c>
      <c r="AI37" s="99"/>
      <c r="AJ37" s="231">
        <f t="shared" si="10"/>
        <v>1025</v>
      </c>
    </row>
    <row r="38" spans="1:36" ht="28.5" customHeight="1">
      <c r="A38" s="108" t="s">
        <v>41</v>
      </c>
      <c r="B38" s="94" t="s">
        <v>66</v>
      </c>
      <c r="C38" s="103" t="s">
        <v>287</v>
      </c>
      <c r="D38" s="96" t="s">
        <v>288</v>
      </c>
      <c r="E38" s="96" t="s">
        <v>289</v>
      </c>
      <c r="F38" s="97" t="s">
        <v>290</v>
      </c>
      <c r="G38" s="98" t="s">
        <v>3</v>
      </c>
      <c r="H38" s="99">
        <v>160</v>
      </c>
      <c r="I38" s="99">
        <v>146</v>
      </c>
      <c r="J38" s="99">
        <v>158</v>
      </c>
      <c r="K38" s="99">
        <v>180</v>
      </c>
      <c r="L38" s="99">
        <v>168</v>
      </c>
      <c r="M38" s="99">
        <v>164</v>
      </c>
      <c r="N38" s="100">
        <f t="shared" si="0"/>
        <v>976</v>
      </c>
      <c r="O38" s="101"/>
      <c r="P38" s="100">
        <f t="shared" si="1"/>
        <v>976</v>
      </c>
      <c r="Q38" s="99">
        <f t="shared" si="2"/>
        <v>6</v>
      </c>
      <c r="R38" s="217">
        <f t="shared" si="3"/>
        <v>162.66666666666666</v>
      </c>
      <c r="S38" s="226">
        <f t="shared" si="4"/>
        <v>34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5"/>
        <v>0</v>
      </c>
      <c r="AB38" s="101"/>
      <c r="AC38" s="100">
        <f t="shared" si="6"/>
        <v>0</v>
      </c>
      <c r="AD38" s="144">
        <f t="shared" si="7"/>
        <v>6</v>
      </c>
      <c r="AE38" s="147"/>
      <c r="AF38" s="146">
        <f t="shared" si="8"/>
        <v>976</v>
      </c>
      <c r="AG38" s="139"/>
      <c r="AH38" s="138">
        <f t="shared" si="9"/>
        <v>162.66666666666666</v>
      </c>
      <c r="AI38" s="99"/>
      <c r="AJ38" s="231">
        <f t="shared" si="10"/>
        <v>976</v>
      </c>
    </row>
    <row r="39" spans="1:36" ht="28.5" customHeight="1">
      <c r="A39" s="108" t="s">
        <v>42</v>
      </c>
      <c r="B39" s="104"/>
      <c r="C39" s="104"/>
      <c r="D39" s="104"/>
      <c r="E39" s="104"/>
      <c r="F39" s="115"/>
      <c r="G39" s="98" t="s">
        <v>3</v>
      </c>
      <c r="H39" s="99"/>
      <c r="I39" s="99"/>
      <c r="J39" s="99"/>
      <c r="K39" s="99"/>
      <c r="L39" s="99"/>
      <c r="M39" s="99"/>
      <c r="N39" s="100">
        <f t="shared" si="0"/>
        <v>0</v>
      </c>
      <c r="O39" s="101"/>
      <c r="P39" s="100">
        <f t="shared" si="1"/>
        <v>0</v>
      </c>
      <c r="Q39" s="99">
        <f t="shared" si="2"/>
        <v>0</v>
      </c>
      <c r="R39" s="217" t="e">
        <f t="shared" si="3"/>
        <v>#DIV/0!</v>
      </c>
      <c r="S39" s="226">
        <f t="shared" si="4"/>
        <v>0</v>
      </c>
      <c r="T39" s="148" t="s">
        <v>4</v>
      </c>
      <c r="U39" s="99"/>
      <c r="V39" s="99"/>
      <c r="W39" s="99"/>
      <c r="X39" s="99"/>
      <c r="Y39" s="99"/>
      <c r="Z39" s="99"/>
      <c r="AA39" s="100">
        <f t="shared" si="5"/>
        <v>0</v>
      </c>
      <c r="AB39" s="101"/>
      <c r="AC39" s="100">
        <f t="shared" si="6"/>
        <v>0</v>
      </c>
      <c r="AD39" s="144">
        <f t="shared" si="7"/>
        <v>0</v>
      </c>
      <c r="AE39" s="147"/>
      <c r="AF39" s="146">
        <f t="shared" si="8"/>
        <v>0</v>
      </c>
      <c r="AG39" s="139"/>
      <c r="AH39" s="138" t="e">
        <f t="shared" si="9"/>
        <v>#DIV/0!</v>
      </c>
      <c r="AI39" s="99"/>
      <c r="AJ39" s="231">
        <f t="shared" si="10"/>
        <v>0</v>
      </c>
    </row>
    <row r="40" spans="1:36" ht="28.5" customHeight="1">
      <c r="A40" s="108" t="s">
        <v>43</v>
      </c>
      <c r="B40" s="94"/>
      <c r="C40" s="94"/>
      <c r="D40" s="95"/>
      <c r="E40" s="96"/>
      <c r="F40" s="97"/>
      <c r="G40" s="98" t="s">
        <v>3</v>
      </c>
      <c r="H40" s="99"/>
      <c r="I40" s="99"/>
      <c r="J40" s="99"/>
      <c r="K40" s="99"/>
      <c r="L40" s="99"/>
      <c r="M40" s="99"/>
      <c r="N40" s="100">
        <f t="shared" si="0"/>
        <v>0</v>
      </c>
      <c r="O40" s="101"/>
      <c r="P40" s="100">
        <f t="shared" si="1"/>
        <v>0</v>
      </c>
      <c r="Q40" s="99">
        <f t="shared" si="2"/>
        <v>0</v>
      </c>
      <c r="R40" s="217" t="e">
        <f t="shared" si="3"/>
        <v>#DIV/0!</v>
      </c>
      <c r="S40" s="226">
        <f t="shared" si="4"/>
        <v>0</v>
      </c>
      <c r="T40" s="148" t="s">
        <v>4</v>
      </c>
      <c r="U40" s="99"/>
      <c r="V40" s="99"/>
      <c r="W40" s="99"/>
      <c r="X40" s="99"/>
      <c r="Y40" s="99"/>
      <c r="Z40" s="99"/>
      <c r="AA40" s="100">
        <f t="shared" si="5"/>
        <v>0</v>
      </c>
      <c r="AB40" s="101"/>
      <c r="AC40" s="100">
        <f t="shared" si="6"/>
        <v>0</v>
      </c>
      <c r="AD40" s="144">
        <f t="shared" si="7"/>
        <v>0</v>
      </c>
      <c r="AE40" s="147"/>
      <c r="AF40" s="146">
        <f t="shared" si="8"/>
        <v>0</v>
      </c>
      <c r="AG40" s="139"/>
      <c r="AH40" s="138" t="e">
        <f t="shared" si="9"/>
        <v>#DIV/0!</v>
      </c>
      <c r="AI40" s="99"/>
      <c r="AJ40" s="231">
        <f t="shared" si="10"/>
        <v>0</v>
      </c>
    </row>
    <row r="41" spans="1:36" ht="28.5" customHeight="1">
      <c r="A41" s="108" t="s">
        <v>44</v>
      </c>
      <c r="B41" s="104"/>
      <c r="C41" s="104"/>
      <c r="D41" s="109"/>
      <c r="E41" s="109"/>
      <c r="F41" s="114"/>
      <c r="G41" s="98" t="s">
        <v>3</v>
      </c>
      <c r="H41" s="99"/>
      <c r="I41" s="99"/>
      <c r="J41" s="99"/>
      <c r="K41" s="99"/>
      <c r="L41" s="99"/>
      <c r="M41" s="99"/>
      <c r="N41" s="100">
        <f t="shared" si="0"/>
        <v>0</v>
      </c>
      <c r="O41" s="101"/>
      <c r="P41" s="100">
        <f t="shared" si="1"/>
        <v>0</v>
      </c>
      <c r="Q41" s="99">
        <f t="shared" si="2"/>
        <v>0</v>
      </c>
      <c r="R41" s="217" t="e">
        <f t="shared" si="3"/>
        <v>#DIV/0!</v>
      </c>
      <c r="S41" s="226">
        <f t="shared" si="4"/>
        <v>0</v>
      </c>
      <c r="T41" s="148" t="s">
        <v>4</v>
      </c>
      <c r="U41" s="99"/>
      <c r="V41" s="99"/>
      <c r="W41" s="99"/>
      <c r="X41" s="99"/>
      <c r="Y41" s="99"/>
      <c r="Z41" s="99"/>
      <c r="AA41" s="100">
        <f t="shared" si="5"/>
        <v>0</v>
      </c>
      <c r="AB41" s="101"/>
      <c r="AC41" s="100">
        <f t="shared" si="6"/>
        <v>0</v>
      </c>
      <c r="AD41" s="144">
        <f t="shared" si="7"/>
        <v>0</v>
      </c>
      <c r="AE41" s="147"/>
      <c r="AF41" s="146">
        <f t="shared" si="8"/>
        <v>0</v>
      </c>
      <c r="AG41" s="139"/>
      <c r="AH41" s="138" t="e">
        <f t="shared" si="9"/>
        <v>#DIV/0!</v>
      </c>
      <c r="AI41" s="99"/>
      <c r="AJ41" s="231">
        <f t="shared" si="10"/>
        <v>0</v>
      </c>
    </row>
    <row r="42" spans="1:36" ht="28.5" customHeight="1">
      <c r="A42" s="108" t="s">
        <v>45</v>
      </c>
      <c r="B42" s="104"/>
      <c r="C42" s="104"/>
      <c r="D42" s="109"/>
      <c r="E42" s="109"/>
      <c r="F42" s="114"/>
      <c r="G42" s="98" t="s">
        <v>3</v>
      </c>
      <c r="H42" s="99"/>
      <c r="I42" s="99"/>
      <c r="J42" s="99"/>
      <c r="K42" s="99"/>
      <c r="L42" s="99"/>
      <c r="M42" s="99"/>
      <c r="N42" s="100">
        <f>SUM(H42:M42)</f>
        <v>0</v>
      </c>
      <c r="O42" s="101"/>
      <c r="P42" s="100">
        <f>SUM(N42:O42)</f>
        <v>0</v>
      </c>
      <c r="Q42" s="99">
        <f>COUNTIF(H42:M42,"&gt;0")</f>
        <v>0</v>
      </c>
      <c r="R42" s="217" t="e">
        <f t="shared" si="3"/>
        <v>#DIV/0!</v>
      </c>
      <c r="S42" s="226">
        <f t="shared" si="4"/>
        <v>0</v>
      </c>
      <c r="T42" s="148" t="s">
        <v>4</v>
      </c>
      <c r="U42" s="99"/>
      <c r="V42" s="99"/>
      <c r="W42" s="99"/>
      <c r="X42" s="99"/>
      <c r="Y42" s="99"/>
      <c r="Z42" s="99"/>
      <c r="AA42" s="100">
        <f>SUM(U42:Z42)</f>
        <v>0</v>
      </c>
      <c r="AB42" s="101"/>
      <c r="AC42" s="100">
        <f>SUM(AA42+AB42)</f>
        <v>0</v>
      </c>
      <c r="AD42" s="144">
        <f>COUNTIF(U42:Z42,"&gt;0")+Q42</f>
        <v>0</v>
      </c>
      <c r="AE42" s="147"/>
      <c r="AF42" s="146">
        <f t="shared" si="8"/>
        <v>0</v>
      </c>
      <c r="AG42" s="139"/>
      <c r="AH42" s="138" t="e">
        <f>AF42/AD42</f>
        <v>#DIV/0!</v>
      </c>
      <c r="AI42" s="99"/>
      <c r="AJ42" s="231">
        <f t="shared" si="10"/>
        <v>0</v>
      </c>
    </row>
    <row r="43" spans="1:36" ht="28.5" customHeight="1">
      <c r="A43" s="108" t="s">
        <v>46</v>
      </c>
      <c r="B43" s="104"/>
      <c r="C43" s="104"/>
      <c r="D43" s="109"/>
      <c r="E43" s="109"/>
      <c r="F43" s="114"/>
      <c r="G43" s="98" t="s">
        <v>3</v>
      </c>
      <c r="H43" s="99"/>
      <c r="I43" s="99"/>
      <c r="J43" s="99"/>
      <c r="K43" s="99"/>
      <c r="L43" s="99"/>
      <c r="M43" s="99"/>
      <c r="N43" s="100">
        <f>SUM(H43:M43)</f>
        <v>0</v>
      </c>
      <c r="O43" s="101"/>
      <c r="P43" s="100">
        <f>SUM(N43:O43)</f>
        <v>0</v>
      </c>
      <c r="Q43" s="99">
        <f>COUNTIF(H43:M43,"&gt;0")</f>
        <v>0</v>
      </c>
      <c r="R43" s="217" t="e">
        <f t="shared" si="3"/>
        <v>#DIV/0!</v>
      </c>
      <c r="S43" s="226">
        <f t="shared" si="4"/>
        <v>0</v>
      </c>
      <c r="T43" s="148" t="s">
        <v>4</v>
      </c>
      <c r="U43" s="99"/>
      <c r="V43" s="99"/>
      <c r="W43" s="99"/>
      <c r="X43" s="99"/>
      <c r="Y43" s="99"/>
      <c r="Z43" s="99"/>
      <c r="AA43" s="100">
        <f>SUM(U43:Z43)</f>
        <v>0</v>
      </c>
      <c r="AB43" s="101"/>
      <c r="AC43" s="100">
        <f>SUM(AA43+AB43)</f>
        <v>0</v>
      </c>
      <c r="AD43" s="144">
        <f>COUNTIF(U43:Z43,"&gt;0")+Q43</f>
        <v>0</v>
      </c>
      <c r="AE43" s="147"/>
      <c r="AF43" s="146">
        <f t="shared" si="8"/>
        <v>0</v>
      </c>
      <c r="AG43" s="139"/>
      <c r="AH43" s="138" t="e">
        <f>AF43/AD43</f>
        <v>#DIV/0!</v>
      </c>
      <c r="AI43" s="99"/>
      <c r="AJ43" s="231">
        <f t="shared" si="10"/>
        <v>0</v>
      </c>
    </row>
    <row r="44" spans="1:36" ht="28.5" customHeight="1">
      <c r="A44" s="21"/>
      <c r="C44" s="4"/>
      <c r="D44" s="31"/>
      <c r="E44" s="31"/>
      <c r="F44" s="58"/>
      <c r="G44" s="30"/>
      <c r="H44" s="33"/>
      <c r="I44" s="33"/>
      <c r="J44" s="33"/>
      <c r="K44" s="33"/>
      <c r="L44" s="33"/>
      <c r="M44" s="33"/>
      <c r="N44" s="34">
        <f>SUM(H44:M44)</f>
        <v>0</v>
      </c>
      <c r="O44" s="50"/>
      <c r="P44" s="34">
        <f>SUM(N44:O44)</f>
        <v>0</v>
      </c>
      <c r="Q44" s="135">
        <f>COUNTIF(H44:M44,"&gt;0")</f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>SUM(U44:Z44)</f>
        <v>0</v>
      </c>
      <c r="AB44" s="50"/>
      <c r="AC44" s="34">
        <f>SUM(AA44:AB44,P44)</f>
        <v>0</v>
      </c>
      <c r="AD44" s="35"/>
      <c r="AE44" s="35"/>
      <c r="AF44" s="36">
        <f>COUNTIF(U44:Z44,"&gt;0")+Q44</f>
        <v>0</v>
      </c>
      <c r="AG44" s="60"/>
      <c r="AJ44" s="231">
        <f>'Herren A'!P44-'Herren A'!AC44</f>
        <v>0</v>
      </c>
    </row>
    <row r="45" spans="6:36" ht="12.75">
      <c r="F45" s="27"/>
      <c r="AJ45" s="231">
        <f>'Herren A'!P45-'Herren A'!AC45</f>
        <v>0</v>
      </c>
    </row>
    <row r="46" spans="6:36" ht="12.75">
      <c r="F46" s="27"/>
      <c r="AJ46" s="231">
        <f>'Herren A'!P46-'Herren A'!AC46</f>
        <v>0</v>
      </c>
    </row>
    <row r="47" spans="6:36" ht="12.75">
      <c r="F47" s="27"/>
      <c r="AJ47" s="231">
        <f>'Herren A'!P47-'Herren A'!AC47</f>
        <v>0</v>
      </c>
    </row>
    <row r="48" spans="6:36" ht="12.75">
      <c r="F48" s="27"/>
      <c r="AJ48" s="231">
        <f>'Herren A'!P48-'Herren A'!AC48</f>
        <v>0</v>
      </c>
    </row>
    <row r="49" spans="6:36" ht="12.75">
      <c r="F49" s="27"/>
      <c r="AJ49" s="231">
        <f>'Herren A'!P49-'Herren A'!AC49</f>
        <v>0</v>
      </c>
    </row>
    <row r="50" spans="6:36" ht="12.75">
      <c r="F50" s="27"/>
      <c r="AJ50" s="231">
        <f>'Herren A'!P50-'Herren A'!AC50</f>
        <v>0</v>
      </c>
    </row>
    <row r="51" spans="6:36" ht="12.75">
      <c r="F51" s="27"/>
      <c r="AJ51" s="231">
        <f>'Herren A'!P51-'Herren A'!AC51</f>
        <v>0</v>
      </c>
    </row>
    <row r="52" spans="6:36" ht="12.75">
      <c r="F52" s="27"/>
      <c r="AJ52" s="231">
        <f>'Herren A'!P52-'Herren A'!AC52</f>
        <v>0</v>
      </c>
    </row>
    <row r="53" spans="6:36" ht="12.75">
      <c r="F53" s="27"/>
      <c r="AJ53" s="231">
        <f>'Herren A'!P53-'Herren A'!AC53</f>
        <v>0</v>
      </c>
    </row>
    <row r="54" ht="12.75">
      <c r="AJ54" s="231">
        <f>'Herren A'!P54-'Herren A'!AC54</f>
        <v>0</v>
      </c>
    </row>
    <row r="55" ht="12.75"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F3"/>
    <mergeCell ref="A4:AF4"/>
    <mergeCell ref="I6:T6"/>
  </mergeCells>
  <conditionalFormatting sqref="AG44 AH14:AH43 H14:M44 U14:Z44 R14:R44 S44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17" bottom="0.17" header="0.17" footer="0.2"/>
  <pageSetup horizontalDpi="300" verticalDpi="300" orientation="landscape" paperSize="9" scale="60" r:id="rId1"/>
  <headerFooter alignWithMargins="0">
    <oddFooter>&amp;LSeite &amp;P von &amp;N&amp;CAuswertung: ABV Hallstadt
www.ABV-Raubritter.de&amp;RDruckdatum: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1306"/>
  <sheetViews>
    <sheetView showZeros="0" zoomScale="65" zoomScaleNormal="65" zoomScaleSheetLayoutView="70" workbookViewId="0" topLeftCell="A1">
      <selection activeCell="N23" sqref="N23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10.57421875" style="0" customWidth="1"/>
    <col min="4" max="4" width="18.140625" style="0" customWidth="1"/>
    <col min="5" max="5" width="16.00390625" style="0" customWidth="1"/>
    <col min="6" max="6" width="10.7109375" style="80" customWidth="1"/>
    <col min="7" max="7" width="9.421875" style="0" customWidth="1"/>
    <col min="8" max="12" width="5.140625" style="0" customWidth="1"/>
    <col min="13" max="13" width="5.7109375" style="0" customWidth="1"/>
    <col min="14" max="14" width="8.421875" style="0" customWidth="1"/>
    <col min="15" max="15" width="4.00390625" style="0" customWidth="1"/>
    <col min="16" max="16" width="8.421875" style="0" customWidth="1"/>
    <col min="17" max="17" width="4.00390625" style="24" bestFit="1" customWidth="1"/>
    <col min="18" max="18" width="11.28125" style="0" customWidth="1"/>
    <col min="19" max="19" width="1.57421875" style="0" customWidth="1"/>
    <col min="20" max="20" width="9.57421875" style="0" bestFit="1" customWidth="1"/>
    <col min="21" max="26" width="5.140625" style="0" customWidth="1"/>
    <col min="27" max="27" width="8.421875" style="0" customWidth="1"/>
    <col min="28" max="28" width="5.140625" style="0" customWidth="1"/>
    <col min="29" max="29" width="8.28125" style="0" customWidth="1"/>
    <col min="30" max="30" width="6.7109375" style="0" customWidth="1"/>
    <col min="31" max="31" width="2.140625" style="0" customWidth="1"/>
    <col min="32" max="32" width="8.421875" style="0" customWidth="1"/>
    <col min="33" max="33" width="1.8515625" style="0" customWidth="1"/>
    <col min="36" max="36" width="1.28515625" style="229" customWidth="1"/>
  </cols>
  <sheetData>
    <row r="1" spans="1:35" ht="13.5" thickBot="1">
      <c r="A1" s="1"/>
      <c r="B1" s="2"/>
      <c r="C1" s="53"/>
      <c r="D1" s="26"/>
      <c r="E1" s="26"/>
      <c r="F1" s="69"/>
      <c r="G1" s="26"/>
      <c r="H1" s="26"/>
      <c r="I1" s="53"/>
      <c r="J1" s="53"/>
      <c r="K1" s="53"/>
      <c r="L1" s="53"/>
      <c r="M1" s="53"/>
      <c r="N1" s="53"/>
      <c r="O1" s="53"/>
      <c r="P1" s="53"/>
      <c r="Q1" s="27"/>
      <c r="R1" s="3"/>
      <c r="S1" s="1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16"/>
      <c r="AH1" s="16"/>
      <c r="AI1" s="16"/>
    </row>
    <row r="2" spans="1:32" ht="9" customHeight="1" thickTop="1">
      <c r="A2" s="5"/>
      <c r="B2" s="6"/>
      <c r="C2" s="55"/>
      <c r="D2" s="51"/>
      <c r="E2" s="51"/>
      <c r="F2" s="70"/>
      <c r="G2" s="51"/>
      <c r="H2" s="51"/>
      <c r="I2" s="55"/>
      <c r="J2" s="55"/>
      <c r="K2" s="55"/>
      <c r="L2" s="55"/>
      <c r="M2" s="55"/>
      <c r="N2" s="51"/>
      <c r="O2" s="51"/>
      <c r="P2" s="51"/>
      <c r="Q2" s="88"/>
      <c r="R2" s="51"/>
      <c r="S2" s="4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</row>
    <row r="4" spans="1:32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</row>
    <row r="5" spans="1:32" ht="15">
      <c r="A5" s="37"/>
      <c r="B5" s="18"/>
      <c r="C5" s="18"/>
      <c r="D5" s="18"/>
      <c r="E5" s="18"/>
      <c r="F5" s="71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6"/>
      <c r="AE5" s="26"/>
      <c r="AF5" s="26"/>
    </row>
    <row r="6" spans="1:32" ht="30" customHeight="1">
      <c r="A6" s="1"/>
      <c r="B6" s="53"/>
      <c r="C6" s="53"/>
      <c r="D6" s="8"/>
      <c r="E6" s="8"/>
      <c r="F6" s="72"/>
      <c r="G6" s="26"/>
      <c r="H6" s="65"/>
      <c r="I6" s="261" t="s">
        <v>551</v>
      </c>
      <c r="J6" s="264"/>
      <c r="K6" s="264"/>
      <c r="L6" s="264"/>
      <c r="M6" s="264"/>
      <c r="N6" s="264"/>
      <c r="O6" s="264"/>
      <c r="P6" s="264"/>
      <c r="Q6" s="264"/>
      <c r="R6" s="265"/>
      <c r="S6" s="265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4" ht="16.5">
      <c r="A7" s="63" t="str">
        <f>'Herren A'!A7</f>
        <v>26.-28. Juni 2009</v>
      </c>
      <c r="B7" s="28"/>
      <c r="C7" s="28"/>
      <c r="D7" s="11"/>
      <c r="E7" s="11"/>
      <c r="F7" s="73"/>
      <c r="G7" s="29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52"/>
      <c r="E8" s="52"/>
      <c r="F8" s="74"/>
      <c r="G8" s="52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9" customHeight="1" thickTop="1">
      <c r="A9" s="1"/>
      <c r="B9" s="53"/>
      <c r="C9" s="53"/>
      <c r="D9" s="40"/>
      <c r="E9" s="40"/>
      <c r="F9" s="75"/>
      <c r="G9" s="40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19"/>
      <c r="E10" s="19"/>
      <c r="F10" s="76"/>
      <c r="G10" s="12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7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78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18" t="s">
        <v>52</v>
      </c>
      <c r="B13" s="118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08" t="s">
        <v>82</v>
      </c>
      <c r="B14" s="94" t="s">
        <v>67</v>
      </c>
      <c r="C14" s="94" t="s">
        <v>272</v>
      </c>
      <c r="D14" s="96" t="s">
        <v>377</v>
      </c>
      <c r="E14" s="96" t="s">
        <v>378</v>
      </c>
      <c r="F14" s="97" t="s">
        <v>379</v>
      </c>
      <c r="G14" s="98" t="s">
        <v>3</v>
      </c>
      <c r="H14" s="99">
        <v>158</v>
      </c>
      <c r="I14" s="99">
        <v>193</v>
      </c>
      <c r="J14" s="99">
        <v>205</v>
      </c>
      <c r="K14" s="99">
        <v>210</v>
      </c>
      <c r="L14" s="99">
        <v>256</v>
      </c>
      <c r="M14" s="99">
        <v>230</v>
      </c>
      <c r="N14" s="100">
        <f aca="true" t="shared" si="0" ref="N14:N43">SUM(H14:M14)</f>
        <v>1252</v>
      </c>
      <c r="O14" s="101"/>
      <c r="P14" s="100">
        <f aca="true" t="shared" si="1" ref="P14:P43">SUM(N14:O14)</f>
        <v>1252</v>
      </c>
      <c r="Q14" s="99">
        <f aca="true" t="shared" si="2" ref="Q14:Q43">COUNTIF(H14:M14,"&gt;0")</f>
        <v>6</v>
      </c>
      <c r="R14" s="217">
        <f aca="true" t="shared" si="3" ref="R14:R62">P14/Q14</f>
        <v>208.66666666666666</v>
      </c>
      <c r="S14" s="226">
        <f aca="true" t="shared" si="4" ref="S14:S63">MAX(H14:M14)-MIN(H14:M14)</f>
        <v>98</v>
      </c>
      <c r="T14" s="148" t="s">
        <v>4</v>
      </c>
      <c r="U14" s="99">
        <v>199</v>
      </c>
      <c r="V14" s="99">
        <v>178</v>
      </c>
      <c r="W14" s="99">
        <v>207</v>
      </c>
      <c r="X14" s="99">
        <v>178</v>
      </c>
      <c r="Y14" s="99">
        <v>211</v>
      </c>
      <c r="Z14" s="99">
        <v>214</v>
      </c>
      <c r="AA14" s="100">
        <f aca="true" t="shared" si="5" ref="AA14:AA45">SUM(U14:Z14)</f>
        <v>1187</v>
      </c>
      <c r="AB14" s="101"/>
      <c r="AC14" s="100">
        <f aca="true" t="shared" si="6" ref="AC14:AC45">SUM(AA14+AB14)</f>
        <v>1187</v>
      </c>
      <c r="AD14" s="144">
        <f aca="true" t="shared" si="7" ref="AD14:AD45">COUNTIF(U14:Z14,"&gt;0")+Q14</f>
        <v>12</v>
      </c>
      <c r="AE14" s="147"/>
      <c r="AF14" s="146">
        <f aca="true" t="shared" si="8" ref="AF14:AF45">SUM(AC14,P14)</f>
        <v>2439</v>
      </c>
      <c r="AG14" s="139"/>
      <c r="AH14" s="138">
        <f aca="true" t="shared" si="9" ref="AH14:AH51">AF14/AD14</f>
        <v>203.25</v>
      </c>
      <c r="AI14" s="99"/>
      <c r="AJ14" s="231">
        <f aca="true" t="shared" si="10" ref="AJ14:AJ43">P14-AC14</f>
        <v>65</v>
      </c>
    </row>
    <row r="15" spans="1:36" ht="28.5" customHeight="1">
      <c r="A15" s="108" t="s">
        <v>81</v>
      </c>
      <c r="B15" s="94" t="s">
        <v>67</v>
      </c>
      <c r="C15" s="94" t="s">
        <v>74</v>
      </c>
      <c r="D15" s="96" t="s">
        <v>346</v>
      </c>
      <c r="E15" s="96" t="s">
        <v>166</v>
      </c>
      <c r="F15" s="97" t="s">
        <v>347</v>
      </c>
      <c r="G15" s="98" t="s">
        <v>3</v>
      </c>
      <c r="H15" s="99">
        <v>190</v>
      </c>
      <c r="I15" s="99">
        <v>257</v>
      </c>
      <c r="J15" s="99">
        <v>170</v>
      </c>
      <c r="K15" s="99">
        <v>214</v>
      </c>
      <c r="L15" s="99">
        <v>227</v>
      </c>
      <c r="M15" s="99">
        <v>192</v>
      </c>
      <c r="N15" s="100">
        <f t="shared" si="0"/>
        <v>1250</v>
      </c>
      <c r="O15" s="101"/>
      <c r="P15" s="100">
        <f t="shared" si="1"/>
        <v>1250</v>
      </c>
      <c r="Q15" s="99">
        <f t="shared" si="2"/>
        <v>6</v>
      </c>
      <c r="R15" s="217">
        <f t="shared" si="3"/>
        <v>208.33333333333334</v>
      </c>
      <c r="S15" s="226">
        <f t="shared" si="4"/>
        <v>87</v>
      </c>
      <c r="T15" s="148" t="s">
        <v>4</v>
      </c>
      <c r="U15" s="99">
        <v>201</v>
      </c>
      <c r="V15" s="99">
        <v>180</v>
      </c>
      <c r="W15" s="99">
        <v>161</v>
      </c>
      <c r="X15" s="99">
        <v>157</v>
      </c>
      <c r="Y15" s="99">
        <v>215</v>
      </c>
      <c r="Z15" s="99">
        <v>203</v>
      </c>
      <c r="AA15" s="100">
        <f t="shared" si="5"/>
        <v>1117</v>
      </c>
      <c r="AB15" s="101"/>
      <c r="AC15" s="100">
        <f t="shared" si="6"/>
        <v>1117</v>
      </c>
      <c r="AD15" s="144">
        <f t="shared" si="7"/>
        <v>12</v>
      </c>
      <c r="AE15" s="147"/>
      <c r="AF15" s="146">
        <f t="shared" si="8"/>
        <v>2367</v>
      </c>
      <c r="AG15" s="139"/>
      <c r="AH15" s="138">
        <f t="shared" si="9"/>
        <v>197.25</v>
      </c>
      <c r="AI15" s="99"/>
      <c r="AJ15" s="231">
        <f t="shared" si="10"/>
        <v>133</v>
      </c>
    </row>
    <row r="16" spans="1:36" ht="28.5" customHeight="1">
      <c r="A16" s="108" t="s">
        <v>83</v>
      </c>
      <c r="B16" s="94" t="s">
        <v>67</v>
      </c>
      <c r="C16" s="94" t="s">
        <v>70</v>
      </c>
      <c r="D16" s="95" t="s">
        <v>329</v>
      </c>
      <c r="E16" s="96" t="s">
        <v>330</v>
      </c>
      <c r="F16" s="97" t="s">
        <v>331</v>
      </c>
      <c r="G16" s="98" t="s">
        <v>3</v>
      </c>
      <c r="H16" s="99">
        <v>194</v>
      </c>
      <c r="I16" s="99">
        <v>246</v>
      </c>
      <c r="J16" s="99">
        <v>231</v>
      </c>
      <c r="K16" s="99">
        <v>180</v>
      </c>
      <c r="L16" s="99">
        <v>172</v>
      </c>
      <c r="M16" s="99">
        <v>160</v>
      </c>
      <c r="N16" s="100">
        <f t="shared" si="0"/>
        <v>1183</v>
      </c>
      <c r="O16" s="101"/>
      <c r="P16" s="100">
        <f t="shared" si="1"/>
        <v>1183</v>
      </c>
      <c r="Q16" s="99">
        <f t="shared" si="2"/>
        <v>6</v>
      </c>
      <c r="R16" s="217">
        <f t="shared" si="3"/>
        <v>197.16666666666666</v>
      </c>
      <c r="S16" s="226">
        <f t="shared" si="4"/>
        <v>86</v>
      </c>
      <c r="T16" s="148" t="s">
        <v>4</v>
      </c>
      <c r="U16" s="99">
        <v>229</v>
      </c>
      <c r="V16" s="99">
        <v>169</v>
      </c>
      <c r="W16" s="99">
        <v>174</v>
      </c>
      <c r="X16" s="99">
        <v>236</v>
      </c>
      <c r="Y16" s="99">
        <v>196</v>
      </c>
      <c r="Z16" s="99">
        <v>156</v>
      </c>
      <c r="AA16" s="100">
        <f t="shared" si="5"/>
        <v>1160</v>
      </c>
      <c r="AB16" s="101"/>
      <c r="AC16" s="100">
        <f t="shared" si="6"/>
        <v>1160</v>
      </c>
      <c r="AD16" s="144">
        <f t="shared" si="7"/>
        <v>12</v>
      </c>
      <c r="AE16" s="147"/>
      <c r="AF16" s="146">
        <f t="shared" si="8"/>
        <v>2343</v>
      </c>
      <c r="AG16" s="139"/>
      <c r="AH16" s="138">
        <f t="shared" si="9"/>
        <v>195.25</v>
      </c>
      <c r="AI16" s="99"/>
      <c r="AJ16" s="231">
        <f t="shared" si="10"/>
        <v>23</v>
      </c>
    </row>
    <row r="17" spans="1:36" ht="28.5" customHeight="1">
      <c r="A17" s="108" t="s">
        <v>84</v>
      </c>
      <c r="B17" s="94" t="s">
        <v>67</v>
      </c>
      <c r="C17" s="94" t="s">
        <v>74</v>
      </c>
      <c r="D17" s="96" t="s">
        <v>236</v>
      </c>
      <c r="E17" s="96" t="s">
        <v>244</v>
      </c>
      <c r="F17" s="97" t="s">
        <v>350</v>
      </c>
      <c r="G17" s="98" t="s">
        <v>3</v>
      </c>
      <c r="H17" s="99">
        <v>169</v>
      </c>
      <c r="I17" s="99">
        <v>172</v>
      </c>
      <c r="J17" s="99">
        <v>204</v>
      </c>
      <c r="K17" s="99">
        <v>157</v>
      </c>
      <c r="L17" s="99">
        <v>182</v>
      </c>
      <c r="M17" s="99">
        <v>241</v>
      </c>
      <c r="N17" s="100">
        <f t="shared" si="0"/>
        <v>1125</v>
      </c>
      <c r="O17" s="101"/>
      <c r="P17" s="100">
        <f t="shared" si="1"/>
        <v>1125</v>
      </c>
      <c r="Q17" s="99">
        <f t="shared" si="2"/>
        <v>6</v>
      </c>
      <c r="R17" s="217">
        <f t="shared" si="3"/>
        <v>187.5</v>
      </c>
      <c r="S17" s="226">
        <f t="shared" si="4"/>
        <v>84</v>
      </c>
      <c r="T17" s="148" t="s">
        <v>4</v>
      </c>
      <c r="U17" s="99">
        <v>215</v>
      </c>
      <c r="V17" s="99">
        <v>204</v>
      </c>
      <c r="W17" s="99">
        <v>211</v>
      </c>
      <c r="X17" s="99">
        <v>207</v>
      </c>
      <c r="Y17" s="99">
        <v>190</v>
      </c>
      <c r="Z17" s="99">
        <v>179</v>
      </c>
      <c r="AA17" s="100">
        <f t="shared" si="5"/>
        <v>1206</v>
      </c>
      <c r="AB17" s="101"/>
      <c r="AC17" s="100">
        <f t="shared" si="6"/>
        <v>1206</v>
      </c>
      <c r="AD17" s="144">
        <f t="shared" si="7"/>
        <v>12</v>
      </c>
      <c r="AE17" s="147"/>
      <c r="AF17" s="146">
        <f t="shared" si="8"/>
        <v>2331</v>
      </c>
      <c r="AG17" s="139"/>
      <c r="AH17" s="138">
        <f t="shared" si="9"/>
        <v>194.25</v>
      </c>
      <c r="AI17" s="99"/>
      <c r="AJ17" s="231">
        <f>P17-AC17</f>
        <v>-81</v>
      </c>
    </row>
    <row r="18" spans="1:36" ht="28.5" customHeight="1">
      <c r="A18" s="108" t="s">
        <v>85</v>
      </c>
      <c r="B18" s="103" t="s">
        <v>67</v>
      </c>
      <c r="C18" s="94" t="s">
        <v>267</v>
      </c>
      <c r="D18" s="96" t="s">
        <v>360</v>
      </c>
      <c r="E18" s="96" t="s">
        <v>244</v>
      </c>
      <c r="F18" s="97" t="s">
        <v>361</v>
      </c>
      <c r="G18" s="98" t="s">
        <v>3</v>
      </c>
      <c r="H18" s="99">
        <v>184</v>
      </c>
      <c r="I18" s="99">
        <v>237</v>
      </c>
      <c r="J18" s="99">
        <v>179</v>
      </c>
      <c r="K18" s="99">
        <v>180</v>
      </c>
      <c r="L18" s="99">
        <v>128</v>
      </c>
      <c r="M18" s="99">
        <v>143</v>
      </c>
      <c r="N18" s="100">
        <f t="shared" si="0"/>
        <v>1051</v>
      </c>
      <c r="O18" s="101"/>
      <c r="P18" s="100">
        <f t="shared" si="1"/>
        <v>1051</v>
      </c>
      <c r="Q18" s="99">
        <f t="shared" si="2"/>
        <v>6</v>
      </c>
      <c r="R18" s="217">
        <f t="shared" si="3"/>
        <v>175.16666666666666</v>
      </c>
      <c r="S18" s="226">
        <f t="shared" si="4"/>
        <v>109</v>
      </c>
      <c r="T18" s="148" t="s">
        <v>4</v>
      </c>
      <c r="U18" s="99">
        <v>171</v>
      </c>
      <c r="V18" s="99">
        <v>206</v>
      </c>
      <c r="W18" s="99">
        <v>279</v>
      </c>
      <c r="X18" s="99">
        <v>225</v>
      </c>
      <c r="Y18" s="99">
        <v>160</v>
      </c>
      <c r="Z18" s="99">
        <v>212</v>
      </c>
      <c r="AA18" s="100">
        <f t="shared" si="5"/>
        <v>1253</v>
      </c>
      <c r="AB18" s="101"/>
      <c r="AC18" s="100">
        <f t="shared" si="6"/>
        <v>1253</v>
      </c>
      <c r="AD18" s="144">
        <f t="shared" si="7"/>
        <v>12</v>
      </c>
      <c r="AE18" s="147"/>
      <c r="AF18" s="146">
        <f t="shared" si="8"/>
        <v>2304</v>
      </c>
      <c r="AG18" s="139"/>
      <c r="AH18" s="138">
        <f>AF18/AD18</f>
        <v>192</v>
      </c>
      <c r="AI18" s="99"/>
      <c r="AJ18" s="231">
        <f t="shared" si="10"/>
        <v>-202</v>
      </c>
    </row>
    <row r="19" spans="1:36" ht="28.5" customHeight="1">
      <c r="A19" s="108" t="s">
        <v>86</v>
      </c>
      <c r="B19" s="94" t="s">
        <v>67</v>
      </c>
      <c r="C19" s="103" t="s">
        <v>70</v>
      </c>
      <c r="D19" s="96" t="s">
        <v>324</v>
      </c>
      <c r="E19" s="96" t="s">
        <v>325</v>
      </c>
      <c r="F19" s="97" t="s">
        <v>326</v>
      </c>
      <c r="G19" s="98" t="s">
        <v>3</v>
      </c>
      <c r="H19" s="99">
        <v>178</v>
      </c>
      <c r="I19" s="99">
        <v>181</v>
      </c>
      <c r="J19" s="99">
        <v>169</v>
      </c>
      <c r="K19" s="99">
        <v>150</v>
      </c>
      <c r="L19" s="99">
        <v>178</v>
      </c>
      <c r="M19" s="99">
        <v>210</v>
      </c>
      <c r="N19" s="100">
        <f t="shared" si="0"/>
        <v>1066</v>
      </c>
      <c r="O19" s="101"/>
      <c r="P19" s="100">
        <f t="shared" si="1"/>
        <v>1066</v>
      </c>
      <c r="Q19" s="99">
        <f t="shared" si="2"/>
        <v>6</v>
      </c>
      <c r="R19" s="217">
        <f t="shared" si="3"/>
        <v>177.66666666666666</v>
      </c>
      <c r="S19" s="226">
        <f t="shared" si="4"/>
        <v>60</v>
      </c>
      <c r="T19" s="148" t="s">
        <v>4</v>
      </c>
      <c r="U19" s="99">
        <v>193</v>
      </c>
      <c r="V19" s="99">
        <v>211</v>
      </c>
      <c r="W19" s="99">
        <v>195</v>
      </c>
      <c r="X19" s="99">
        <v>206</v>
      </c>
      <c r="Y19" s="99">
        <v>236</v>
      </c>
      <c r="Z19" s="99">
        <v>172</v>
      </c>
      <c r="AA19" s="100">
        <f t="shared" si="5"/>
        <v>1213</v>
      </c>
      <c r="AB19" s="101"/>
      <c r="AC19" s="100">
        <f t="shared" si="6"/>
        <v>1213</v>
      </c>
      <c r="AD19" s="144">
        <f t="shared" si="7"/>
        <v>12</v>
      </c>
      <c r="AE19" s="147"/>
      <c r="AF19" s="146">
        <f t="shared" si="8"/>
        <v>2279</v>
      </c>
      <c r="AG19" s="139"/>
      <c r="AH19" s="138">
        <f t="shared" si="9"/>
        <v>189.91666666666666</v>
      </c>
      <c r="AI19" s="99"/>
      <c r="AJ19" s="231">
        <f t="shared" si="10"/>
        <v>-147</v>
      </c>
    </row>
    <row r="20" spans="1:36" ht="28.5" customHeight="1">
      <c r="A20" s="108" t="s">
        <v>87</v>
      </c>
      <c r="B20" s="94" t="s">
        <v>67</v>
      </c>
      <c r="C20" s="94" t="s">
        <v>33</v>
      </c>
      <c r="D20" s="95" t="s">
        <v>386</v>
      </c>
      <c r="E20" s="96" t="s">
        <v>365</v>
      </c>
      <c r="F20" s="97" t="s">
        <v>387</v>
      </c>
      <c r="G20" s="98" t="s">
        <v>3</v>
      </c>
      <c r="H20" s="99">
        <v>167</v>
      </c>
      <c r="I20" s="99">
        <v>185</v>
      </c>
      <c r="J20" s="99">
        <v>215</v>
      </c>
      <c r="K20" s="99">
        <v>191</v>
      </c>
      <c r="L20" s="99">
        <v>187</v>
      </c>
      <c r="M20" s="99">
        <v>192</v>
      </c>
      <c r="N20" s="100">
        <f t="shared" si="0"/>
        <v>1137</v>
      </c>
      <c r="O20" s="101"/>
      <c r="P20" s="100">
        <f t="shared" si="1"/>
        <v>1137</v>
      </c>
      <c r="Q20" s="99">
        <f t="shared" si="2"/>
        <v>6</v>
      </c>
      <c r="R20" s="217">
        <f t="shared" si="3"/>
        <v>189.5</v>
      </c>
      <c r="S20" s="226">
        <f t="shared" si="4"/>
        <v>48</v>
      </c>
      <c r="T20" s="148" t="s">
        <v>4</v>
      </c>
      <c r="U20" s="99">
        <v>140</v>
      </c>
      <c r="V20" s="99">
        <v>192</v>
      </c>
      <c r="W20" s="99">
        <v>168</v>
      </c>
      <c r="X20" s="99">
        <v>226</v>
      </c>
      <c r="Y20" s="99">
        <v>224</v>
      </c>
      <c r="Z20" s="99">
        <v>190</v>
      </c>
      <c r="AA20" s="100">
        <f t="shared" si="5"/>
        <v>1140</v>
      </c>
      <c r="AB20" s="101"/>
      <c r="AC20" s="100">
        <f t="shared" si="6"/>
        <v>1140</v>
      </c>
      <c r="AD20" s="144">
        <f t="shared" si="7"/>
        <v>12</v>
      </c>
      <c r="AE20" s="147"/>
      <c r="AF20" s="146">
        <f t="shared" si="8"/>
        <v>2277</v>
      </c>
      <c r="AG20" s="139"/>
      <c r="AH20" s="138">
        <f t="shared" si="9"/>
        <v>189.75</v>
      </c>
      <c r="AI20" s="99"/>
      <c r="AJ20" s="231">
        <f t="shared" si="10"/>
        <v>-3</v>
      </c>
    </row>
    <row r="21" spans="1:36" ht="28.5" customHeight="1">
      <c r="A21" s="108" t="s">
        <v>88</v>
      </c>
      <c r="B21" s="94" t="s">
        <v>67</v>
      </c>
      <c r="C21" s="103" t="s">
        <v>78</v>
      </c>
      <c r="D21" s="96" t="s">
        <v>315</v>
      </c>
      <c r="E21" s="96" t="s">
        <v>271</v>
      </c>
      <c r="F21" s="97" t="s">
        <v>316</v>
      </c>
      <c r="G21" s="98" t="s">
        <v>3</v>
      </c>
      <c r="H21" s="99">
        <v>190</v>
      </c>
      <c r="I21" s="99">
        <v>201</v>
      </c>
      <c r="J21" s="99">
        <v>193</v>
      </c>
      <c r="K21" s="99">
        <v>171</v>
      </c>
      <c r="L21" s="99">
        <v>212</v>
      </c>
      <c r="M21" s="99">
        <v>192</v>
      </c>
      <c r="N21" s="100">
        <f t="shared" si="0"/>
        <v>1159</v>
      </c>
      <c r="O21" s="101"/>
      <c r="P21" s="100">
        <f t="shared" si="1"/>
        <v>1159</v>
      </c>
      <c r="Q21" s="99">
        <f t="shared" si="2"/>
        <v>6</v>
      </c>
      <c r="R21" s="217">
        <f t="shared" si="3"/>
        <v>193.16666666666666</v>
      </c>
      <c r="S21" s="226">
        <f t="shared" si="4"/>
        <v>41</v>
      </c>
      <c r="T21" s="148" t="s">
        <v>4</v>
      </c>
      <c r="U21" s="99">
        <v>178</v>
      </c>
      <c r="V21" s="99">
        <v>212</v>
      </c>
      <c r="W21" s="99">
        <v>204</v>
      </c>
      <c r="X21" s="99">
        <v>169</v>
      </c>
      <c r="Y21" s="99">
        <v>191</v>
      </c>
      <c r="Z21" s="99">
        <v>158</v>
      </c>
      <c r="AA21" s="100">
        <f t="shared" si="5"/>
        <v>1112</v>
      </c>
      <c r="AB21" s="101"/>
      <c r="AC21" s="100">
        <f t="shared" si="6"/>
        <v>1112</v>
      </c>
      <c r="AD21" s="144">
        <f t="shared" si="7"/>
        <v>12</v>
      </c>
      <c r="AE21" s="147"/>
      <c r="AF21" s="146">
        <f t="shared" si="8"/>
        <v>2271</v>
      </c>
      <c r="AG21" s="139"/>
      <c r="AH21" s="138">
        <f t="shared" si="9"/>
        <v>189.25</v>
      </c>
      <c r="AI21" s="99"/>
      <c r="AJ21" s="231">
        <f t="shared" si="10"/>
        <v>47</v>
      </c>
    </row>
    <row r="22" spans="1:36" ht="28.5" customHeight="1">
      <c r="A22" s="108" t="s">
        <v>89</v>
      </c>
      <c r="B22" s="94" t="s">
        <v>67</v>
      </c>
      <c r="C22" s="94" t="s">
        <v>78</v>
      </c>
      <c r="D22" s="96" t="s">
        <v>317</v>
      </c>
      <c r="E22" s="96" t="s">
        <v>318</v>
      </c>
      <c r="F22" s="97" t="s">
        <v>319</v>
      </c>
      <c r="G22" s="98" t="s">
        <v>3</v>
      </c>
      <c r="H22" s="99">
        <v>183</v>
      </c>
      <c r="I22" s="99">
        <v>149</v>
      </c>
      <c r="J22" s="99">
        <v>169</v>
      </c>
      <c r="K22" s="99">
        <v>215</v>
      </c>
      <c r="L22" s="99">
        <v>222</v>
      </c>
      <c r="M22" s="99">
        <v>183</v>
      </c>
      <c r="N22" s="100">
        <f t="shared" si="0"/>
        <v>1121</v>
      </c>
      <c r="O22" s="101"/>
      <c r="P22" s="100">
        <f t="shared" si="1"/>
        <v>1121</v>
      </c>
      <c r="Q22" s="99">
        <f t="shared" si="2"/>
        <v>6</v>
      </c>
      <c r="R22" s="217">
        <f t="shared" si="3"/>
        <v>186.83333333333334</v>
      </c>
      <c r="S22" s="226">
        <f t="shared" si="4"/>
        <v>73</v>
      </c>
      <c r="T22" s="148" t="s">
        <v>4</v>
      </c>
      <c r="U22" s="99">
        <v>231</v>
      </c>
      <c r="V22" s="99">
        <v>158</v>
      </c>
      <c r="W22" s="99">
        <v>190</v>
      </c>
      <c r="X22" s="99">
        <v>207</v>
      </c>
      <c r="Y22" s="99">
        <v>167</v>
      </c>
      <c r="Z22" s="99">
        <v>189</v>
      </c>
      <c r="AA22" s="100">
        <f t="shared" si="5"/>
        <v>1142</v>
      </c>
      <c r="AB22" s="101"/>
      <c r="AC22" s="100">
        <f t="shared" si="6"/>
        <v>1142</v>
      </c>
      <c r="AD22" s="144">
        <f t="shared" si="7"/>
        <v>12</v>
      </c>
      <c r="AE22" s="147"/>
      <c r="AF22" s="146">
        <f t="shared" si="8"/>
        <v>2263</v>
      </c>
      <c r="AG22" s="139"/>
      <c r="AH22" s="138">
        <f t="shared" si="9"/>
        <v>188.58333333333334</v>
      </c>
      <c r="AI22" s="99"/>
      <c r="AJ22" s="231">
        <f t="shared" si="10"/>
        <v>-21</v>
      </c>
    </row>
    <row r="23" spans="1:36" ht="28.5" customHeight="1">
      <c r="A23" s="108" t="s">
        <v>90</v>
      </c>
      <c r="B23" s="94" t="s">
        <v>67</v>
      </c>
      <c r="C23" s="94" t="s">
        <v>27</v>
      </c>
      <c r="D23" s="95" t="s">
        <v>253</v>
      </c>
      <c r="E23" s="96" t="s">
        <v>203</v>
      </c>
      <c r="F23" s="97" t="s">
        <v>353</v>
      </c>
      <c r="G23" s="98" t="s">
        <v>3</v>
      </c>
      <c r="H23" s="99">
        <v>167</v>
      </c>
      <c r="I23" s="99">
        <v>176</v>
      </c>
      <c r="J23" s="99">
        <v>197</v>
      </c>
      <c r="K23" s="99">
        <v>133</v>
      </c>
      <c r="L23" s="99">
        <v>199</v>
      </c>
      <c r="M23" s="99">
        <v>219</v>
      </c>
      <c r="N23" s="100">
        <f t="shared" si="0"/>
        <v>1091</v>
      </c>
      <c r="O23" s="101"/>
      <c r="P23" s="100">
        <f t="shared" si="1"/>
        <v>1091</v>
      </c>
      <c r="Q23" s="99">
        <f t="shared" si="2"/>
        <v>6</v>
      </c>
      <c r="R23" s="217">
        <f t="shared" si="3"/>
        <v>181.83333333333334</v>
      </c>
      <c r="S23" s="226">
        <f t="shared" si="4"/>
        <v>86</v>
      </c>
      <c r="T23" s="148" t="s">
        <v>4</v>
      </c>
      <c r="U23" s="99">
        <v>204</v>
      </c>
      <c r="V23" s="99">
        <v>226</v>
      </c>
      <c r="W23" s="99">
        <v>192</v>
      </c>
      <c r="X23" s="99">
        <v>190</v>
      </c>
      <c r="Y23" s="99">
        <v>152</v>
      </c>
      <c r="Z23" s="99">
        <v>202</v>
      </c>
      <c r="AA23" s="100">
        <f t="shared" si="5"/>
        <v>1166</v>
      </c>
      <c r="AB23" s="101"/>
      <c r="AC23" s="100">
        <f t="shared" si="6"/>
        <v>1166</v>
      </c>
      <c r="AD23" s="144">
        <f t="shared" si="7"/>
        <v>12</v>
      </c>
      <c r="AE23" s="147"/>
      <c r="AF23" s="146">
        <f t="shared" si="8"/>
        <v>2257</v>
      </c>
      <c r="AG23" s="139"/>
      <c r="AH23" s="138">
        <f t="shared" si="9"/>
        <v>188.08333333333334</v>
      </c>
      <c r="AI23" s="99"/>
      <c r="AJ23" s="231">
        <f t="shared" si="10"/>
        <v>-75</v>
      </c>
    </row>
    <row r="24" spans="1:36" ht="28.5" customHeight="1">
      <c r="A24" s="108" t="s">
        <v>91</v>
      </c>
      <c r="B24" s="94" t="s">
        <v>67</v>
      </c>
      <c r="C24" s="94" t="s">
        <v>28</v>
      </c>
      <c r="D24" s="96" t="s">
        <v>301</v>
      </c>
      <c r="E24" s="96" t="s">
        <v>302</v>
      </c>
      <c r="F24" s="97" t="s">
        <v>303</v>
      </c>
      <c r="G24" s="98" t="s">
        <v>3</v>
      </c>
      <c r="H24" s="99">
        <v>189</v>
      </c>
      <c r="I24" s="99">
        <v>200</v>
      </c>
      <c r="J24" s="99">
        <v>163</v>
      </c>
      <c r="K24" s="99">
        <v>185</v>
      </c>
      <c r="L24" s="99">
        <v>194</v>
      </c>
      <c r="M24" s="99">
        <v>169</v>
      </c>
      <c r="N24" s="100">
        <f t="shared" si="0"/>
        <v>1100</v>
      </c>
      <c r="O24" s="101"/>
      <c r="P24" s="100">
        <f t="shared" si="1"/>
        <v>1100</v>
      </c>
      <c r="Q24" s="99">
        <f t="shared" si="2"/>
        <v>6</v>
      </c>
      <c r="R24" s="217">
        <f t="shared" si="3"/>
        <v>183.33333333333334</v>
      </c>
      <c r="S24" s="226">
        <f t="shared" si="4"/>
        <v>37</v>
      </c>
      <c r="T24" s="148" t="s">
        <v>4</v>
      </c>
      <c r="U24" s="99">
        <v>194</v>
      </c>
      <c r="V24" s="99">
        <v>158</v>
      </c>
      <c r="W24" s="99">
        <v>191</v>
      </c>
      <c r="X24" s="99">
        <v>209</v>
      </c>
      <c r="Y24" s="99">
        <v>211</v>
      </c>
      <c r="Z24" s="99">
        <v>179</v>
      </c>
      <c r="AA24" s="100">
        <f t="shared" si="5"/>
        <v>1142</v>
      </c>
      <c r="AB24" s="101"/>
      <c r="AC24" s="100">
        <f t="shared" si="6"/>
        <v>1142</v>
      </c>
      <c r="AD24" s="144">
        <f t="shared" si="7"/>
        <v>12</v>
      </c>
      <c r="AE24" s="147"/>
      <c r="AF24" s="146">
        <f t="shared" si="8"/>
        <v>2242</v>
      </c>
      <c r="AG24" s="139"/>
      <c r="AH24" s="138">
        <f t="shared" si="9"/>
        <v>186.83333333333334</v>
      </c>
      <c r="AI24" s="99"/>
      <c r="AJ24" s="231">
        <f t="shared" si="10"/>
        <v>-42</v>
      </c>
    </row>
    <row r="25" spans="1:36" ht="28.5" customHeight="1">
      <c r="A25" s="108" t="s">
        <v>92</v>
      </c>
      <c r="B25" s="103" t="s">
        <v>67</v>
      </c>
      <c r="C25" s="103" t="s">
        <v>70</v>
      </c>
      <c r="D25" s="96" t="s">
        <v>322</v>
      </c>
      <c r="E25" s="96" t="s">
        <v>323</v>
      </c>
      <c r="F25" s="97" t="s">
        <v>201</v>
      </c>
      <c r="G25" s="98" t="s">
        <v>3</v>
      </c>
      <c r="H25" s="99">
        <v>200</v>
      </c>
      <c r="I25" s="99">
        <v>196</v>
      </c>
      <c r="J25" s="99">
        <v>191</v>
      </c>
      <c r="K25" s="99">
        <v>199</v>
      </c>
      <c r="L25" s="99">
        <v>163</v>
      </c>
      <c r="M25" s="99">
        <v>195</v>
      </c>
      <c r="N25" s="100">
        <f t="shared" si="0"/>
        <v>1144</v>
      </c>
      <c r="O25" s="101"/>
      <c r="P25" s="100">
        <f t="shared" si="1"/>
        <v>1144</v>
      </c>
      <c r="Q25" s="99">
        <f t="shared" si="2"/>
        <v>6</v>
      </c>
      <c r="R25" s="217">
        <f t="shared" si="3"/>
        <v>190.66666666666666</v>
      </c>
      <c r="S25" s="226">
        <f t="shared" si="4"/>
        <v>37</v>
      </c>
      <c r="T25" s="148" t="s">
        <v>4</v>
      </c>
      <c r="U25" s="99">
        <v>227</v>
      </c>
      <c r="V25" s="99">
        <v>147</v>
      </c>
      <c r="W25" s="99">
        <v>209</v>
      </c>
      <c r="X25" s="99">
        <v>155</v>
      </c>
      <c r="Y25" s="99">
        <v>178</v>
      </c>
      <c r="Z25" s="99">
        <v>177</v>
      </c>
      <c r="AA25" s="100">
        <f t="shared" si="5"/>
        <v>1093</v>
      </c>
      <c r="AB25" s="101"/>
      <c r="AC25" s="100">
        <f t="shared" si="6"/>
        <v>1093</v>
      </c>
      <c r="AD25" s="144">
        <f t="shared" si="7"/>
        <v>12</v>
      </c>
      <c r="AE25" s="147"/>
      <c r="AF25" s="146">
        <f t="shared" si="8"/>
        <v>2237</v>
      </c>
      <c r="AG25" s="139"/>
      <c r="AH25" s="138">
        <f t="shared" si="9"/>
        <v>186.41666666666666</v>
      </c>
      <c r="AI25" s="99"/>
      <c r="AJ25" s="231">
        <f t="shared" si="10"/>
        <v>51</v>
      </c>
    </row>
    <row r="26" spans="1:36" ht="28.5" customHeight="1">
      <c r="A26" s="108" t="s">
        <v>93</v>
      </c>
      <c r="B26" s="94" t="s">
        <v>67</v>
      </c>
      <c r="C26" s="103" t="s">
        <v>35</v>
      </c>
      <c r="D26" s="96" t="s">
        <v>358</v>
      </c>
      <c r="E26" s="96" t="s">
        <v>213</v>
      </c>
      <c r="F26" s="97" t="s">
        <v>359</v>
      </c>
      <c r="G26" s="98" t="s">
        <v>3</v>
      </c>
      <c r="H26" s="99">
        <v>226</v>
      </c>
      <c r="I26" s="99">
        <v>209</v>
      </c>
      <c r="J26" s="99">
        <v>213</v>
      </c>
      <c r="K26" s="99">
        <v>224</v>
      </c>
      <c r="L26" s="99">
        <v>199</v>
      </c>
      <c r="M26" s="99">
        <v>152</v>
      </c>
      <c r="N26" s="100">
        <f t="shared" si="0"/>
        <v>1223</v>
      </c>
      <c r="O26" s="101"/>
      <c r="P26" s="100">
        <f t="shared" si="1"/>
        <v>1223</v>
      </c>
      <c r="Q26" s="99">
        <f t="shared" si="2"/>
        <v>6</v>
      </c>
      <c r="R26" s="217">
        <f t="shared" si="3"/>
        <v>203.83333333333334</v>
      </c>
      <c r="S26" s="226">
        <f t="shared" si="4"/>
        <v>74</v>
      </c>
      <c r="T26" s="148" t="s">
        <v>4</v>
      </c>
      <c r="U26" s="99">
        <v>160</v>
      </c>
      <c r="V26" s="99">
        <v>153</v>
      </c>
      <c r="W26" s="99">
        <v>181</v>
      </c>
      <c r="X26" s="99">
        <v>187</v>
      </c>
      <c r="Y26" s="99">
        <v>168</v>
      </c>
      <c r="Z26" s="99">
        <v>160</v>
      </c>
      <c r="AA26" s="100">
        <f t="shared" si="5"/>
        <v>1009</v>
      </c>
      <c r="AB26" s="101"/>
      <c r="AC26" s="100">
        <f t="shared" si="6"/>
        <v>1009</v>
      </c>
      <c r="AD26" s="144">
        <f t="shared" si="7"/>
        <v>12</v>
      </c>
      <c r="AE26" s="147"/>
      <c r="AF26" s="146">
        <f t="shared" si="8"/>
        <v>2232</v>
      </c>
      <c r="AG26" s="139"/>
      <c r="AH26" s="138">
        <f t="shared" si="9"/>
        <v>186</v>
      </c>
      <c r="AI26" s="99"/>
      <c r="AJ26" s="231">
        <f t="shared" si="10"/>
        <v>214</v>
      </c>
    </row>
    <row r="27" spans="1:36" ht="28.5" customHeight="1">
      <c r="A27" s="108" t="s">
        <v>94</v>
      </c>
      <c r="B27" s="94" t="s">
        <v>67</v>
      </c>
      <c r="C27" s="94" t="s">
        <v>287</v>
      </c>
      <c r="D27" s="95" t="s">
        <v>392</v>
      </c>
      <c r="E27" s="96" t="s">
        <v>393</v>
      </c>
      <c r="F27" s="97" t="s">
        <v>394</v>
      </c>
      <c r="G27" s="98" t="s">
        <v>3</v>
      </c>
      <c r="H27" s="99">
        <v>178</v>
      </c>
      <c r="I27" s="99">
        <v>169</v>
      </c>
      <c r="J27" s="99">
        <v>161</v>
      </c>
      <c r="K27" s="99">
        <v>185</v>
      </c>
      <c r="L27" s="99">
        <v>189</v>
      </c>
      <c r="M27" s="99">
        <v>204</v>
      </c>
      <c r="N27" s="100">
        <f t="shared" si="0"/>
        <v>1086</v>
      </c>
      <c r="O27" s="101"/>
      <c r="P27" s="100">
        <f t="shared" si="1"/>
        <v>1086</v>
      </c>
      <c r="Q27" s="99">
        <f t="shared" si="2"/>
        <v>6</v>
      </c>
      <c r="R27" s="217">
        <f t="shared" si="3"/>
        <v>181</v>
      </c>
      <c r="S27" s="226">
        <f t="shared" si="4"/>
        <v>43</v>
      </c>
      <c r="T27" s="148" t="s">
        <v>4</v>
      </c>
      <c r="U27" s="99">
        <v>141</v>
      </c>
      <c r="V27" s="99">
        <v>225</v>
      </c>
      <c r="W27" s="99">
        <v>169</v>
      </c>
      <c r="X27" s="99">
        <v>211</v>
      </c>
      <c r="Y27" s="99">
        <v>189</v>
      </c>
      <c r="Z27" s="99">
        <v>192</v>
      </c>
      <c r="AA27" s="100">
        <f t="shared" si="5"/>
        <v>1127</v>
      </c>
      <c r="AB27" s="101"/>
      <c r="AC27" s="100">
        <f t="shared" si="6"/>
        <v>1127</v>
      </c>
      <c r="AD27" s="144">
        <f t="shared" si="7"/>
        <v>12</v>
      </c>
      <c r="AE27" s="147"/>
      <c r="AF27" s="146">
        <f t="shared" si="8"/>
        <v>2213</v>
      </c>
      <c r="AG27" s="139"/>
      <c r="AH27" s="138">
        <f t="shared" si="9"/>
        <v>184.41666666666666</v>
      </c>
      <c r="AI27" s="99"/>
      <c r="AJ27" s="231">
        <f t="shared" si="10"/>
        <v>-41</v>
      </c>
    </row>
    <row r="28" spans="1:36" ht="28.5" customHeight="1">
      <c r="A28" s="108" t="s">
        <v>95</v>
      </c>
      <c r="B28" s="103" t="s">
        <v>67</v>
      </c>
      <c r="C28" s="94" t="s">
        <v>33</v>
      </c>
      <c r="D28" s="95" t="s">
        <v>383</v>
      </c>
      <c r="E28" s="96" t="s">
        <v>384</v>
      </c>
      <c r="F28" s="97" t="s">
        <v>385</v>
      </c>
      <c r="G28" s="98" t="s">
        <v>3</v>
      </c>
      <c r="H28" s="99">
        <v>167</v>
      </c>
      <c r="I28" s="99">
        <v>174</v>
      </c>
      <c r="J28" s="99">
        <v>166</v>
      </c>
      <c r="K28" s="99">
        <v>152</v>
      </c>
      <c r="L28" s="99">
        <v>182</v>
      </c>
      <c r="M28" s="99">
        <v>200</v>
      </c>
      <c r="N28" s="100">
        <f t="shared" si="0"/>
        <v>1041</v>
      </c>
      <c r="O28" s="101"/>
      <c r="P28" s="100">
        <f t="shared" si="1"/>
        <v>1041</v>
      </c>
      <c r="Q28" s="99">
        <f t="shared" si="2"/>
        <v>6</v>
      </c>
      <c r="R28" s="217">
        <f t="shared" si="3"/>
        <v>173.5</v>
      </c>
      <c r="S28" s="226">
        <f t="shared" si="4"/>
        <v>48</v>
      </c>
      <c r="T28" s="148" t="s">
        <v>4</v>
      </c>
      <c r="U28" s="99">
        <v>192</v>
      </c>
      <c r="V28" s="99">
        <v>154</v>
      </c>
      <c r="W28" s="99">
        <v>202</v>
      </c>
      <c r="X28" s="99">
        <v>200</v>
      </c>
      <c r="Y28" s="99">
        <v>193</v>
      </c>
      <c r="Z28" s="99">
        <v>213</v>
      </c>
      <c r="AA28" s="100">
        <f>SUM(U28:Z28)</f>
        <v>1154</v>
      </c>
      <c r="AB28" s="101"/>
      <c r="AC28" s="100">
        <f>SUM(AA28+AB28)</f>
        <v>1154</v>
      </c>
      <c r="AD28" s="144">
        <f>COUNTIF(U28:Z28,"&gt;0")+Q28</f>
        <v>12</v>
      </c>
      <c r="AE28" s="147"/>
      <c r="AF28" s="146">
        <f t="shared" si="8"/>
        <v>2195</v>
      </c>
      <c r="AG28" s="139"/>
      <c r="AH28" s="138">
        <f>AF28/AD28</f>
        <v>182.91666666666666</v>
      </c>
      <c r="AI28" s="99"/>
      <c r="AJ28" s="231">
        <f t="shared" si="10"/>
        <v>-113</v>
      </c>
    </row>
    <row r="29" spans="1:36" ht="28.5" customHeight="1">
      <c r="A29" s="108" t="s">
        <v>96</v>
      </c>
      <c r="B29" s="94" t="s">
        <v>67</v>
      </c>
      <c r="C29" s="103" t="s">
        <v>184</v>
      </c>
      <c r="D29" s="96" t="s">
        <v>340</v>
      </c>
      <c r="E29" s="96" t="s">
        <v>341</v>
      </c>
      <c r="F29" s="97" t="s">
        <v>342</v>
      </c>
      <c r="G29" s="98" t="s">
        <v>3</v>
      </c>
      <c r="H29" s="99">
        <v>215</v>
      </c>
      <c r="I29" s="99">
        <v>185</v>
      </c>
      <c r="J29" s="99">
        <v>191</v>
      </c>
      <c r="K29" s="99">
        <v>236</v>
      </c>
      <c r="L29" s="99">
        <v>171</v>
      </c>
      <c r="M29" s="99">
        <v>160</v>
      </c>
      <c r="N29" s="100">
        <f t="shared" si="0"/>
        <v>1158</v>
      </c>
      <c r="O29" s="101"/>
      <c r="P29" s="100">
        <f t="shared" si="1"/>
        <v>1158</v>
      </c>
      <c r="Q29" s="99">
        <f t="shared" si="2"/>
        <v>6</v>
      </c>
      <c r="R29" s="217">
        <f t="shared" si="3"/>
        <v>193</v>
      </c>
      <c r="S29" s="226">
        <f t="shared" si="4"/>
        <v>76</v>
      </c>
      <c r="T29" s="148" t="s">
        <v>4</v>
      </c>
      <c r="U29" s="99">
        <v>192</v>
      </c>
      <c r="V29" s="99">
        <v>189</v>
      </c>
      <c r="W29" s="99">
        <v>173</v>
      </c>
      <c r="X29" s="99">
        <v>160</v>
      </c>
      <c r="Y29" s="99">
        <v>157</v>
      </c>
      <c r="Z29" s="99">
        <v>165</v>
      </c>
      <c r="AA29" s="100">
        <f>SUM(U29:Z29)</f>
        <v>1036</v>
      </c>
      <c r="AB29" s="101"/>
      <c r="AC29" s="100">
        <f>SUM(AA29+AB29)</f>
        <v>1036</v>
      </c>
      <c r="AD29" s="144">
        <f>COUNTIF(U29:Z29,"&gt;0")+Q29</f>
        <v>12</v>
      </c>
      <c r="AE29" s="147"/>
      <c r="AF29" s="146">
        <f t="shared" si="8"/>
        <v>2194</v>
      </c>
      <c r="AG29" s="139"/>
      <c r="AH29" s="138">
        <f>AF29/AD29</f>
        <v>182.83333333333334</v>
      </c>
      <c r="AI29" s="99"/>
      <c r="AJ29" s="231">
        <f t="shared" si="10"/>
        <v>122</v>
      </c>
    </row>
    <row r="30" spans="1:36" ht="28.5" customHeight="1">
      <c r="A30" s="108" t="s">
        <v>97</v>
      </c>
      <c r="B30" s="94" t="s">
        <v>67</v>
      </c>
      <c r="C30" s="94" t="s">
        <v>72</v>
      </c>
      <c r="D30" s="96" t="s">
        <v>368</v>
      </c>
      <c r="E30" s="96" t="s">
        <v>213</v>
      </c>
      <c r="F30" s="97" t="s">
        <v>369</v>
      </c>
      <c r="G30" s="98" t="s">
        <v>3</v>
      </c>
      <c r="H30" s="99">
        <v>209</v>
      </c>
      <c r="I30" s="99">
        <v>175</v>
      </c>
      <c r="J30" s="99">
        <v>168</v>
      </c>
      <c r="K30" s="99">
        <v>187</v>
      </c>
      <c r="L30" s="99">
        <v>139</v>
      </c>
      <c r="M30" s="99">
        <v>216</v>
      </c>
      <c r="N30" s="100">
        <f t="shared" si="0"/>
        <v>1094</v>
      </c>
      <c r="O30" s="101"/>
      <c r="P30" s="100">
        <f t="shared" si="1"/>
        <v>1094</v>
      </c>
      <c r="Q30" s="99">
        <f t="shared" si="2"/>
        <v>6</v>
      </c>
      <c r="R30" s="217">
        <f t="shared" si="3"/>
        <v>182.33333333333334</v>
      </c>
      <c r="S30" s="226">
        <f t="shared" si="4"/>
        <v>77</v>
      </c>
      <c r="T30" s="148" t="s">
        <v>4</v>
      </c>
      <c r="U30" s="99">
        <v>164</v>
      </c>
      <c r="V30" s="99">
        <v>128</v>
      </c>
      <c r="W30" s="99">
        <v>188</v>
      </c>
      <c r="X30" s="99">
        <v>213</v>
      </c>
      <c r="Y30" s="99">
        <v>195</v>
      </c>
      <c r="Z30" s="99">
        <v>210</v>
      </c>
      <c r="AA30" s="100">
        <f t="shared" si="5"/>
        <v>1098</v>
      </c>
      <c r="AB30" s="101"/>
      <c r="AC30" s="100">
        <f t="shared" si="6"/>
        <v>1098</v>
      </c>
      <c r="AD30" s="144">
        <f t="shared" si="7"/>
        <v>12</v>
      </c>
      <c r="AE30" s="147"/>
      <c r="AF30" s="146">
        <f t="shared" si="8"/>
        <v>2192</v>
      </c>
      <c r="AG30" s="139"/>
      <c r="AH30" s="138">
        <f t="shared" si="9"/>
        <v>182.66666666666666</v>
      </c>
      <c r="AI30" s="99"/>
      <c r="AJ30" s="231">
        <f t="shared" si="10"/>
        <v>-4</v>
      </c>
    </row>
    <row r="31" spans="1:36" ht="28.5" customHeight="1">
      <c r="A31" s="108" t="s">
        <v>98</v>
      </c>
      <c r="B31" s="94" t="s">
        <v>67</v>
      </c>
      <c r="C31" s="94" t="s">
        <v>287</v>
      </c>
      <c r="D31" s="96" t="s">
        <v>388</v>
      </c>
      <c r="E31" s="96" t="s">
        <v>163</v>
      </c>
      <c r="F31" s="97" t="s">
        <v>389</v>
      </c>
      <c r="G31" s="98" t="s">
        <v>3</v>
      </c>
      <c r="H31" s="99">
        <v>205</v>
      </c>
      <c r="I31" s="99">
        <v>190</v>
      </c>
      <c r="J31" s="99">
        <v>149</v>
      </c>
      <c r="K31" s="99">
        <v>243</v>
      </c>
      <c r="L31" s="99">
        <v>161</v>
      </c>
      <c r="M31" s="99">
        <v>152</v>
      </c>
      <c r="N31" s="100">
        <f t="shared" si="0"/>
        <v>1100</v>
      </c>
      <c r="O31" s="101"/>
      <c r="P31" s="100">
        <f t="shared" si="1"/>
        <v>1100</v>
      </c>
      <c r="Q31" s="99">
        <f t="shared" si="2"/>
        <v>6</v>
      </c>
      <c r="R31" s="217">
        <f t="shared" si="3"/>
        <v>183.33333333333334</v>
      </c>
      <c r="S31" s="226">
        <f t="shared" si="4"/>
        <v>94</v>
      </c>
      <c r="T31" s="148" t="s">
        <v>4</v>
      </c>
      <c r="U31" s="99">
        <v>178</v>
      </c>
      <c r="V31" s="99">
        <v>192</v>
      </c>
      <c r="W31" s="99">
        <v>161</v>
      </c>
      <c r="X31" s="99">
        <v>161</v>
      </c>
      <c r="Y31" s="99">
        <v>188</v>
      </c>
      <c r="Z31" s="99">
        <v>210</v>
      </c>
      <c r="AA31" s="100">
        <f t="shared" si="5"/>
        <v>1090</v>
      </c>
      <c r="AB31" s="101"/>
      <c r="AC31" s="100">
        <f t="shared" si="6"/>
        <v>1090</v>
      </c>
      <c r="AD31" s="144">
        <f t="shared" si="7"/>
        <v>12</v>
      </c>
      <c r="AE31" s="147"/>
      <c r="AF31" s="146">
        <f t="shared" si="8"/>
        <v>2190</v>
      </c>
      <c r="AG31" s="139"/>
      <c r="AH31" s="138">
        <f t="shared" si="9"/>
        <v>182.5</v>
      </c>
      <c r="AI31" s="99"/>
      <c r="AJ31" s="231">
        <f t="shared" si="10"/>
        <v>10</v>
      </c>
    </row>
    <row r="32" spans="1:36" ht="28.5" customHeight="1">
      <c r="A32" s="108" t="s">
        <v>99</v>
      </c>
      <c r="B32" s="94" t="s">
        <v>67</v>
      </c>
      <c r="C32" s="94" t="s">
        <v>35</v>
      </c>
      <c r="D32" s="95" t="s">
        <v>356</v>
      </c>
      <c r="E32" s="96" t="s">
        <v>150</v>
      </c>
      <c r="F32" s="97" t="s">
        <v>357</v>
      </c>
      <c r="G32" s="98" t="s">
        <v>3</v>
      </c>
      <c r="H32" s="99">
        <v>171</v>
      </c>
      <c r="I32" s="99">
        <v>182</v>
      </c>
      <c r="J32" s="99">
        <v>189</v>
      </c>
      <c r="K32" s="99">
        <v>169</v>
      </c>
      <c r="L32" s="99">
        <v>178</v>
      </c>
      <c r="M32" s="99">
        <v>190</v>
      </c>
      <c r="N32" s="100">
        <f t="shared" si="0"/>
        <v>1079</v>
      </c>
      <c r="O32" s="101"/>
      <c r="P32" s="100">
        <f t="shared" si="1"/>
        <v>1079</v>
      </c>
      <c r="Q32" s="99">
        <f t="shared" si="2"/>
        <v>6</v>
      </c>
      <c r="R32" s="217">
        <f t="shared" si="3"/>
        <v>179.83333333333334</v>
      </c>
      <c r="S32" s="226">
        <f t="shared" si="4"/>
        <v>21</v>
      </c>
      <c r="T32" s="148" t="s">
        <v>4</v>
      </c>
      <c r="U32" s="99">
        <v>168</v>
      </c>
      <c r="V32" s="99">
        <v>194</v>
      </c>
      <c r="W32" s="99">
        <v>196</v>
      </c>
      <c r="X32" s="99">
        <v>171</v>
      </c>
      <c r="Y32" s="99">
        <v>203</v>
      </c>
      <c r="Z32" s="99">
        <v>166</v>
      </c>
      <c r="AA32" s="100">
        <f t="shared" si="5"/>
        <v>1098</v>
      </c>
      <c r="AB32" s="101"/>
      <c r="AC32" s="100">
        <f t="shared" si="6"/>
        <v>1098</v>
      </c>
      <c r="AD32" s="144">
        <f t="shared" si="7"/>
        <v>12</v>
      </c>
      <c r="AE32" s="147"/>
      <c r="AF32" s="146">
        <f t="shared" si="8"/>
        <v>2177</v>
      </c>
      <c r="AG32" s="139"/>
      <c r="AH32" s="138">
        <f t="shared" si="9"/>
        <v>181.41666666666666</v>
      </c>
      <c r="AI32" s="99"/>
      <c r="AJ32" s="231">
        <f t="shared" si="10"/>
        <v>-19</v>
      </c>
    </row>
    <row r="33" spans="1:36" ht="28.5" customHeight="1">
      <c r="A33" s="108" t="s">
        <v>100</v>
      </c>
      <c r="B33" s="103" t="s">
        <v>67</v>
      </c>
      <c r="C33" s="94" t="s">
        <v>27</v>
      </c>
      <c r="D33" s="96" t="s">
        <v>354</v>
      </c>
      <c r="E33" s="96" t="s">
        <v>242</v>
      </c>
      <c r="F33" s="97" t="s">
        <v>355</v>
      </c>
      <c r="G33" s="98" t="s">
        <v>3</v>
      </c>
      <c r="H33" s="99">
        <v>213</v>
      </c>
      <c r="I33" s="99">
        <v>187</v>
      </c>
      <c r="J33" s="99">
        <v>160</v>
      </c>
      <c r="K33" s="99">
        <v>158</v>
      </c>
      <c r="L33" s="99">
        <v>168</v>
      </c>
      <c r="M33" s="99">
        <v>181</v>
      </c>
      <c r="N33" s="100">
        <f t="shared" si="0"/>
        <v>1067</v>
      </c>
      <c r="O33" s="101"/>
      <c r="P33" s="100">
        <f t="shared" si="1"/>
        <v>1067</v>
      </c>
      <c r="Q33" s="99">
        <f t="shared" si="2"/>
        <v>6</v>
      </c>
      <c r="R33" s="217">
        <f t="shared" si="3"/>
        <v>177.83333333333334</v>
      </c>
      <c r="S33" s="226">
        <f t="shared" si="4"/>
        <v>55</v>
      </c>
      <c r="T33" s="148" t="s">
        <v>4</v>
      </c>
      <c r="U33" s="99">
        <v>146</v>
      </c>
      <c r="V33" s="99">
        <v>199</v>
      </c>
      <c r="W33" s="99">
        <v>193</v>
      </c>
      <c r="X33" s="99">
        <v>177</v>
      </c>
      <c r="Y33" s="99">
        <v>200</v>
      </c>
      <c r="Z33" s="99">
        <v>189</v>
      </c>
      <c r="AA33" s="100">
        <f t="shared" si="5"/>
        <v>1104</v>
      </c>
      <c r="AB33" s="101"/>
      <c r="AC33" s="100">
        <f t="shared" si="6"/>
        <v>1104</v>
      </c>
      <c r="AD33" s="144">
        <f t="shared" si="7"/>
        <v>12</v>
      </c>
      <c r="AE33" s="147"/>
      <c r="AF33" s="146">
        <f t="shared" si="8"/>
        <v>2171</v>
      </c>
      <c r="AG33" s="139"/>
      <c r="AH33" s="138">
        <f t="shared" si="9"/>
        <v>180.91666666666666</v>
      </c>
      <c r="AI33" s="99"/>
      <c r="AJ33" s="231">
        <f t="shared" si="10"/>
        <v>-37</v>
      </c>
    </row>
    <row r="34" spans="1:36" ht="28.5" customHeight="1">
      <c r="A34" s="108" t="s">
        <v>101</v>
      </c>
      <c r="B34" s="94" t="s">
        <v>67</v>
      </c>
      <c r="C34" s="94" t="s">
        <v>78</v>
      </c>
      <c r="D34" s="96" t="s">
        <v>309</v>
      </c>
      <c r="E34" s="96" t="s">
        <v>310</v>
      </c>
      <c r="F34" s="97" t="s">
        <v>311</v>
      </c>
      <c r="G34" s="98" t="s">
        <v>3</v>
      </c>
      <c r="H34" s="99">
        <v>187</v>
      </c>
      <c r="I34" s="99">
        <v>160</v>
      </c>
      <c r="J34" s="99">
        <v>174</v>
      </c>
      <c r="K34" s="99">
        <v>191</v>
      </c>
      <c r="L34" s="99">
        <v>163</v>
      </c>
      <c r="M34" s="99">
        <v>174</v>
      </c>
      <c r="N34" s="100">
        <f t="shared" si="0"/>
        <v>1049</v>
      </c>
      <c r="O34" s="101"/>
      <c r="P34" s="100">
        <f t="shared" si="1"/>
        <v>1049</v>
      </c>
      <c r="Q34" s="99">
        <f t="shared" si="2"/>
        <v>6</v>
      </c>
      <c r="R34" s="217">
        <f t="shared" si="3"/>
        <v>174.83333333333334</v>
      </c>
      <c r="S34" s="226">
        <f t="shared" si="4"/>
        <v>31</v>
      </c>
      <c r="T34" s="148" t="s">
        <v>4</v>
      </c>
      <c r="U34" s="99">
        <v>202</v>
      </c>
      <c r="V34" s="99">
        <v>201</v>
      </c>
      <c r="W34" s="99">
        <v>162</v>
      </c>
      <c r="X34" s="99">
        <v>177</v>
      </c>
      <c r="Y34" s="99">
        <v>206</v>
      </c>
      <c r="Z34" s="99">
        <v>173</v>
      </c>
      <c r="AA34" s="100">
        <f t="shared" si="5"/>
        <v>1121</v>
      </c>
      <c r="AB34" s="101"/>
      <c r="AC34" s="100">
        <f t="shared" si="6"/>
        <v>1121</v>
      </c>
      <c r="AD34" s="144">
        <f t="shared" si="7"/>
        <v>12</v>
      </c>
      <c r="AE34" s="147"/>
      <c r="AF34" s="146">
        <f t="shared" si="8"/>
        <v>2170</v>
      </c>
      <c r="AG34" s="139"/>
      <c r="AH34" s="138">
        <f t="shared" si="9"/>
        <v>180.83333333333334</v>
      </c>
      <c r="AI34" s="99"/>
      <c r="AJ34" s="231">
        <f t="shared" si="10"/>
        <v>-72</v>
      </c>
    </row>
    <row r="35" spans="1:36" ht="28.5" customHeight="1">
      <c r="A35" s="108" t="s">
        <v>102</v>
      </c>
      <c r="B35" s="94" t="s">
        <v>67</v>
      </c>
      <c r="C35" s="94" t="s">
        <v>27</v>
      </c>
      <c r="D35" s="96" t="s">
        <v>253</v>
      </c>
      <c r="E35" s="96" t="s">
        <v>351</v>
      </c>
      <c r="F35" s="97" t="s">
        <v>352</v>
      </c>
      <c r="G35" s="98" t="s">
        <v>3</v>
      </c>
      <c r="H35" s="99">
        <v>173</v>
      </c>
      <c r="I35" s="99">
        <v>171</v>
      </c>
      <c r="J35" s="99">
        <v>168</v>
      </c>
      <c r="K35" s="99">
        <v>193</v>
      </c>
      <c r="L35" s="99">
        <v>119</v>
      </c>
      <c r="M35" s="99">
        <v>170</v>
      </c>
      <c r="N35" s="100">
        <f t="shared" si="0"/>
        <v>994</v>
      </c>
      <c r="O35" s="101"/>
      <c r="P35" s="100">
        <f t="shared" si="1"/>
        <v>994</v>
      </c>
      <c r="Q35" s="99">
        <f t="shared" si="2"/>
        <v>6</v>
      </c>
      <c r="R35" s="217">
        <f t="shared" si="3"/>
        <v>165.66666666666666</v>
      </c>
      <c r="S35" s="226">
        <f t="shared" si="4"/>
        <v>74</v>
      </c>
      <c r="T35" s="148" t="s">
        <v>4</v>
      </c>
      <c r="U35" s="99">
        <v>246</v>
      </c>
      <c r="V35" s="99">
        <v>191</v>
      </c>
      <c r="W35" s="99">
        <v>183</v>
      </c>
      <c r="X35" s="99">
        <v>203</v>
      </c>
      <c r="Y35" s="99">
        <v>170</v>
      </c>
      <c r="Z35" s="99">
        <v>160</v>
      </c>
      <c r="AA35" s="100">
        <f t="shared" si="5"/>
        <v>1153</v>
      </c>
      <c r="AB35" s="101"/>
      <c r="AC35" s="100">
        <f t="shared" si="6"/>
        <v>1153</v>
      </c>
      <c r="AD35" s="144">
        <f t="shared" si="7"/>
        <v>12</v>
      </c>
      <c r="AE35" s="147"/>
      <c r="AF35" s="146">
        <f t="shared" si="8"/>
        <v>2147</v>
      </c>
      <c r="AG35" s="139"/>
      <c r="AH35" s="138">
        <f t="shared" si="9"/>
        <v>178.91666666666666</v>
      </c>
      <c r="AI35" s="99"/>
      <c r="AJ35" s="231">
        <f t="shared" si="10"/>
        <v>-159</v>
      </c>
    </row>
    <row r="36" spans="1:36" ht="28.5" customHeight="1">
      <c r="A36" s="108" t="s">
        <v>103</v>
      </c>
      <c r="B36" s="94" t="s">
        <v>67</v>
      </c>
      <c r="C36" s="94" t="s">
        <v>28</v>
      </c>
      <c r="D36" s="95" t="s">
        <v>555</v>
      </c>
      <c r="E36" s="96" t="s">
        <v>296</v>
      </c>
      <c r="F36" s="97" t="s">
        <v>556</v>
      </c>
      <c r="G36" s="98" t="s">
        <v>3</v>
      </c>
      <c r="H36" s="99">
        <v>193</v>
      </c>
      <c r="I36" s="99">
        <v>167</v>
      </c>
      <c r="J36" s="99">
        <v>190</v>
      </c>
      <c r="K36" s="99">
        <v>163</v>
      </c>
      <c r="L36" s="99">
        <v>176</v>
      </c>
      <c r="M36" s="99">
        <v>169</v>
      </c>
      <c r="N36" s="100">
        <f t="shared" si="0"/>
        <v>1058</v>
      </c>
      <c r="O36" s="101"/>
      <c r="P36" s="100">
        <f t="shared" si="1"/>
        <v>1058</v>
      </c>
      <c r="Q36" s="99">
        <f t="shared" si="2"/>
        <v>6</v>
      </c>
      <c r="R36" s="217">
        <f t="shared" si="3"/>
        <v>176.33333333333334</v>
      </c>
      <c r="S36" s="226">
        <f t="shared" si="4"/>
        <v>30</v>
      </c>
      <c r="T36" s="148" t="s">
        <v>4</v>
      </c>
      <c r="U36" s="99">
        <v>155</v>
      </c>
      <c r="V36" s="99">
        <v>192</v>
      </c>
      <c r="W36" s="99">
        <v>163</v>
      </c>
      <c r="X36" s="99">
        <v>172</v>
      </c>
      <c r="Y36" s="99">
        <v>182</v>
      </c>
      <c r="Z36" s="99">
        <v>216</v>
      </c>
      <c r="AA36" s="100">
        <f t="shared" si="5"/>
        <v>1080</v>
      </c>
      <c r="AB36" s="101"/>
      <c r="AC36" s="100">
        <f t="shared" si="6"/>
        <v>1080</v>
      </c>
      <c r="AD36" s="144">
        <f t="shared" si="7"/>
        <v>12</v>
      </c>
      <c r="AE36" s="147"/>
      <c r="AF36" s="146">
        <f t="shared" si="8"/>
        <v>2138</v>
      </c>
      <c r="AG36" s="139"/>
      <c r="AH36" s="138">
        <f t="shared" si="9"/>
        <v>178.16666666666666</v>
      </c>
      <c r="AI36" s="99"/>
      <c r="AJ36" s="231">
        <f t="shared" si="10"/>
        <v>-22</v>
      </c>
    </row>
    <row r="37" spans="1:36" ht="28.5" customHeight="1">
      <c r="A37" s="108" t="s">
        <v>104</v>
      </c>
      <c r="B37" s="94" t="s">
        <v>67</v>
      </c>
      <c r="C37" s="94" t="s">
        <v>72</v>
      </c>
      <c r="D37" s="96" t="s">
        <v>365</v>
      </c>
      <c r="E37" s="96" t="s">
        <v>366</v>
      </c>
      <c r="F37" s="97" t="s">
        <v>367</v>
      </c>
      <c r="G37" s="98" t="s">
        <v>3</v>
      </c>
      <c r="H37" s="99">
        <v>234</v>
      </c>
      <c r="I37" s="99">
        <v>178</v>
      </c>
      <c r="J37" s="99">
        <v>181</v>
      </c>
      <c r="K37" s="99">
        <v>194</v>
      </c>
      <c r="L37" s="99">
        <v>220</v>
      </c>
      <c r="M37" s="99">
        <v>170</v>
      </c>
      <c r="N37" s="100">
        <f t="shared" si="0"/>
        <v>1177</v>
      </c>
      <c r="O37" s="101"/>
      <c r="P37" s="100">
        <f t="shared" si="1"/>
        <v>1177</v>
      </c>
      <c r="Q37" s="99">
        <f t="shared" si="2"/>
        <v>6</v>
      </c>
      <c r="R37" s="217">
        <f t="shared" si="3"/>
        <v>196.16666666666666</v>
      </c>
      <c r="S37" s="226">
        <f t="shared" si="4"/>
        <v>64</v>
      </c>
      <c r="T37" s="148" t="s">
        <v>4</v>
      </c>
      <c r="U37" s="99">
        <v>173</v>
      </c>
      <c r="V37" s="99">
        <v>169</v>
      </c>
      <c r="W37" s="99">
        <v>145</v>
      </c>
      <c r="X37" s="99">
        <v>144</v>
      </c>
      <c r="Y37" s="99">
        <v>163</v>
      </c>
      <c r="Z37" s="99">
        <v>167</v>
      </c>
      <c r="AA37" s="100">
        <f>SUM(U37:Z37)</f>
        <v>961</v>
      </c>
      <c r="AB37" s="101"/>
      <c r="AC37" s="100">
        <f>SUM(AA37+AB37)</f>
        <v>961</v>
      </c>
      <c r="AD37" s="144">
        <f>COUNTIF(U37:Z37,"&gt;0")+Q37</f>
        <v>12</v>
      </c>
      <c r="AE37" s="147"/>
      <c r="AF37" s="146">
        <f t="shared" si="8"/>
        <v>2138</v>
      </c>
      <c r="AG37" s="139"/>
      <c r="AH37" s="138">
        <f t="shared" si="9"/>
        <v>178.16666666666666</v>
      </c>
      <c r="AI37" s="99"/>
      <c r="AJ37" s="231">
        <f t="shared" si="10"/>
        <v>216</v>
      </c>
    </row>
    <row r="38" spans="1:36" ht="28.5" customHeight="1">
      <c r="A38" s="108" t="s">
        <v>105</v>
      </c>
      <c r="B38" s="94" t="s">
        <v>67</v>
      </c>
      <c r="C38" s="94" t="s">
        <v>72</v>
      </c>
      <c r="D38" s="96" t="s">
        <v>370</v>
      </c>
      <c r="E38" s="96" t="s">
        <v>333</v>
      </c>
      <c r="F38" s="97" t="s">
        <v>371</v>
      </c>
      <c r="G38" s="98" t="s">
        <v>3</v>
      </c>
      <c r="H38" s="99">
        <v>148</v>
      </c>
      <c r="I38" s="99">
        <v>190</v>
      </c>
      <c r="J38" s="99">
        <v>195</v>
      </c>
      <c r="K38" s="99">
        <v>126</v>
      </c>
      <c r="L38" s="99">
        <v>157</v>
      </c>
      <c r="M38" s="99">
        <v>257</v>
      </c>
      <c r="N38" s="100">
        <f t="shared" si="0"/>
        <v>1073</v>
      </c>
      <c r="O38" s="101"/>
      <c r="P38" s="100">
        <f t="shared" si="1"/>
        <v>1073</v>
      </c>
      <c r="Q38" s="99">
        <f t="shared" si="2"/>
        <v>6</v>
      </c>
      <c r="R38" s="217">
        <f t="shared" si="3"/>
        <v>178.83333333333334</v>
      </c>
      <c r="S38" s="226">
        <f t="shared" si="4"/>
        <v>131</v>
      </c>
      <c r="T38" s="148" t="s">
        <v>4</v>
      </c>
      <c r="U38" s="99">
        <v>177</v>
      </c>
      <c r="V38" s="99">
        <v>199</v>
      </c>
      <c r="W38" s="99">
        <v>137</v>
      </c>
      <c r="X38" s="99">
        <v>188</v>
      </c>
      <c r="Y38" s="99">
        <v>126</v>
      </c>
      <c r="Z38" s="99">
        <v>186</v>
      </c>
      <c r="AA38" s="100">
        <f t="shared" si="5"/>
        <v>1013</v>
      </c>
      <c r="AB38" s="101"/>
      <c r="AC38" s="100">
        <f t="shared" si="6"/>
        <v>1013</v>
      </c>
      <c r="AD38" s="144">
        <f t="shared" si="7"/>
        <v>12</v>
      </c>
      <c r="AE38" s="147"/>
      <c r="AF38" s="146">
        <f t="shared" si="8"/>
        <v>2086</v>
      </c>
      <c r="AG38" s="139"/>
      <c r="AH38" s="138">
        <f t="shared" si="9"/>
        <v>173.83333333333334</v>
      </c>
      <c r="AI38" s="99"/>
      <c r="AJ38" s="231">
        <f t="shared" si="10"/>
        <v>60</v>
      </c>
    </row>
    <row r="39" spans="1:36" ht="28.5" customHeight="1">
      <c r="A39" s="108" t="s">
        <v>106</v>
      </c>
      <c r="B39" s="94" t="s">
        <v>67</v>
      </c>
      <c r="C39" s="94" t="s">
        <v>76</v>
      </c>
      <c r="D39" s="96" t="s">
        <v>343</v>
      </c>
      <c r="E39" s="96" t="s">
        <v>344</v>
      </c>
      <c r="F39" s="97" t="s">
        <v>345</v>
      </c>
      <c r="G39" s="98" t="s">
        <v>3</v>
      </c>
      <c r="H39" s="99">
        <v>192</v>
      </c>
      <c r="I39" s="99">
        <v>154</v>
      </c>
      <c r="J39" s="99">
        <v>149</v>
      </c>
      <c r="K39" s="99">
        <v>149</v>
      </c>
      <c r="L39" s="99">
        <v>176</v>
      </c>
      <c r="M39" s="99">
        <v>223</v>
      </c>
      <c r="N39" s="100">
        <f t="shared" si="0"/>
        <v>1043</v>
      </c>
      <c r="O39" s="101"/>
      <c r="P39" s="100">
        <f t="shared" si="1"/>
        <v>1043</v>
      </c>
      <c r="Q39" s="99">
        <f t="shared" si="2"/>
        <v>6</v>
      </c>
      <c r="R39" s="217">
        <f t="shared" si="3"/>
        <v>173.83333333333334</v>
      </c>
      <c r="S39" s="226">
        <f t="shared" si="4"/>
        <v>74</v>
      </c>
      <c r="T39" s="148" t="s">
        <v>4</v>
      </c>
      <c r="U39" s="99">
        <v>158</v>
      </c>
      <c r="V39" s="99">
        <v>164</v>
      </c>
      <c r="W39" s="99">
        <v>172</v>
      </c>
      <c r="X39" s="99">
        <v>182</v>
      </c>
      <c r="Y39" s="99">
        <v>174</v>
      </c>
      <c r="Z39" s="99">
        <v>165</v>
      </c>
      <c r="AA39" s="100">
        <f t="shared" si="5"/>
        <v>1015</v>
      </c>
      <c r="AB39" s="101"/>
      <c r="AC39" s="100">
        <f t="shared" si="6"/>
        <v>1015</v>
      </c>
      <c r="AD39" s="144">
        <f t="shared" si="7"/>
        <v>12</v>
      </c>
      <c r="AE39" s="147"/>
      <c r="AF39" s="146">
        <f t="shared" si="8"/>
        <v>2058</v>
      </c>
      <c r="AG39" s="139"/>
      <c r="AH39" s="138">
        <f t="shared" si="9"/>
        <v>171.5</v>
      </c>
      <c r="AI39" s="99"/>
      <c r="AJ39" s="231">
        <f t="shared" si="10"/>
        <v>28</v>
      </c>
    </row>
    <row r="40" spans="1:36" ht="28.5" customHeight="1">
      <c r="A40" s="108" t="s">
        <v>107</v>
      </c>
      <c r="B40" s="103" t="s">
        <v>67</v>
      </c>
      <c r="C40" s="94" t="s">
        <v>184</v>
      </c>
      <c r="D40" s="96" t="s">
        <v>337</v>
      </c>
      <c r="E40" s="96" t="s">
        <v>338</v>
      </c>
      <c r="F40" s="97" t="s">
        <v>339</v>
      </c>
      <c r="G40" s="98" t="s">
        <v>3</v>
      </c>
      <c r="H40" s="99">
        <v>173</v>
      </c>
      <c r="I40" s="99">
        <v>160</v>
      </c>
      <c r="J40" s="99">
        <v>191</v>
      </c>
      <c r="K40" s="99">
        <v>139</v>
      </c>
      <c r="L40" s="99">
        <v>171</v>
      </c>
      <c r="M40" s="99">
        <v>166</v>
      </c>
      <c r="N40" s="100">
        <f t="shared" si="0"/>
        <v>1000</v>
      </c>
      <c r="O40" s="101"/>
      <c r="P40" s="100">
        <f t="shared" si="1"/>
        <v>1000</v>
      </c>
      <c r="Q40" s="99">
        <f t="shared" si="2"/>
        <v>6</v>
      </c>
      <c r="R40" s="217">
        <f t="shared" si="3"/>
        <v>166.66666666666666</v>
      </c>
      <c r="S40" s="226">
        <f t="shared" si="4"/>
        <v>52</v>
      </c>
      <c r="T40" s="148" t="s">
        <v>4</v>
      </c>
      <c r="U40" s="99">
        <v>169</v>
      </c>
      <c r="V40" s="99">
        <v>143</v>
      </c>
      <c r="W40" s="99">
        <v>186</v>
      </c>
      <c r="X40" s="99">
        <v>167</v>
      </c>
      <c r="Y40" s="99">
        <v>192</v>
      </c>
      <c r="Z40" s="99">
        <v>196</v>
      </c>
      <c r="AA40" s="100">
        <f t="shared" si="5"/>
        <v>1053</v>
      </c>
      <c r="AB40" s="101"/>
      <c r="AC40" s="100">
        <f t="shared" si="6"/>
        <v>1053</v>
      </c>
      <c r="AD40" s="144">
        <f t="shared" si="7"/>
        <v>12</v>
      </c>
      <c r="AE40" s="147"/>
      <c r="AF40" s="146">
        <f t="shared" si="8"/>
        <v>2053</v>
      </c>
      <c r="AG40" s="139"/>
      <c r="AH40" s="138">
        <f t="shared" si="9"/>
        <v>171.08333333333334</v>
      </c>
      <c r="AI40" s="99"/>
      <c r="AJ40" s="231">
        <f t="shared" si="10"/>
        <v>-53</v>
      </c>
    </row>
    <row r="41" spans="1:36" ht="28.5" customHeight="1">
      <c r="A41" s="108" t="s">
        <v>108</v>
      </c>
      <c r="B41" s="94" t="s">
        <v>67</v>
      </c>
      <c r="C41" s="94" t="s">
        <v>287</v>
      </c>
      <c r="D41" s="95" t="s">
        <v>189</v>
      </c>
      <c r="E41" s="96" t="s">
        <v>390</v>
      </c>
      <c r="F41" s="97" t="s">
        <v>391</v>
      </c>
      <c r="G41" s="98" t="s">
        <v>3</v>
      </c>
      <c r="H41" s="99">
        <v>180</v>
      </c>
      <c r="I41" s="99">
        <v>224</v>
      </c>
      <c r="J41" s="99">
        <v>135</v>
      </c>
      <c r="K41" s="99">
        <v>192</v>
      </c>
      <c r="L41" s="99">
        <v>133</v>
      </c>
      <c r="M41" s="99">
        <v>126</v>
      </c>
      <c r="N41" s="100">
        <f t="shared" si="0"/>
        <v>990</v>
      </c>
      <c r="O41" s="101"/>
      <c r="P41" s="100">
        <f t="shared" si="1"/>
        <v>990</v>
      </c>
      <c r="Q41" s="99">
        <f t="shared" si="2"/>
        <v>6</v>
      </c>
      <c r="R41" s="217">
        <f t="shared" si="3"/>
        <v>165</v>
      </c>
      <c r="S41" s="226">
        <f t="shared" si="4"/>
        <v>98</v>
      </c>
      <c r="T41" s="148" t="s">
        <v>4</v>
      </c>
      <c r="U41" s="99">
        <v>143</v>
      </c>
      <c r="V41" s="99">
        <v>137</v>
      </c>
      <c r="W41" s="99">
        <v>196</v>
      </c>
      <c r="X41" s="99">
        <v>204</v>
      </c>
      <c r="Y41" s="99">
        <v>213</v>
      </c>
      <c r="Z41" s="99">
        <v>161</v>
      </c>
      <c r="AA41" s="100">
        <f t="shared" si="5"/>
        <v>1054</v>
      </c>
      <c r="AB41" s="101"/>
      <c r="AC41" s="100">
        <f t="shared" si="6"/>
        <v>1054</v>
      </c>
      <c r="AD41" s="144">
        <f t="shared" si="7"/>
        <v>12</v>
      </c>
      <c r="AE41" s="147"/>
      <c r="AF41" s="146">
        <f t="shared" si="8"/>
        <v>2044</v>
      </c>
      <c r="AG41" s="139"/>
      <c r="AH41" s="138">
        <f t="shared" si="9"/>
        <v>170.33333333333334</v>
      </c>
      <c r="AI41" s="99"/>
      <c r="AJ41" s="231">
        <f t="shared" si="10"/>
        <v>-64</v>
      </c>
    </row>
    <row r="42" spans="1:36" ht="28.5" customHeight="1">
      <c r="A42" s="108" t="s">
        <v>109</v>
      </c>
      <c r="B42" s="103" t="s">
        <v>67</v>
      </c>
      <c r="C42" s="94" t="s">
        <v>28</v>
      </c>
      <c r="D42" s="95" t="s">
        <v>307</v>
      </c>
      <c r="E42" s="96" t="s">
        <v>150</v>
      </c>
      <c r="F42" s="97" t="s">
        <v>308</v>
      </c>
      <c r="G42" s="98" t="s">
        <v>3</v>
      </c>
      <c r="H42" s="99">
        <v>178</v>
      </c>
      <c r="I42" s="99">
        <v>175</v>
      </c>
      <c r="J42" s="99">
        <v>167</v>
      </c>
      <c r="K42" s="99">
        <v>179</v>
      </c>
      <c r="L42" s="99">
        <v>139</v>
      </c>
      <c r="M42" s="99">
        <v>181</v>
      </c>
      <c r="N42" s="100">
        <f t="shared" si="0"/>
        <v>1019</v>
      </c>
      <c r="O42" s="101"/>
      <c r="P42" s="100">
        <f t="shared" si="1"/>
        <v>1019</v>
      </c>
      <c r="Q42" s="99">
        <f t="shared" si="2"/>
        <v>6</v>
      </c>
      <c r="R42" s="217">
        <f t="shared" si="3"/>
        <v>169.83333333333334</v>
      </c>
      <c r="S42" s="226">
        <f t="shared" si="4"/>
        <v>42</v>
      </c>
      <c r="T42" s="148" t="s">
        <v>4</v>
      </c>
      <c r="U42" s="99">
        <v>173</v>
      </c>
      <c r="V42" s="99">
        <v>180</v>
      </c>
      <c r="W42" s="99">
        <v>126</v>
      </c>
      <c r="X42" s="99">
        <v>170</v>
      </c>
      <c r="Y42" s="99">
        <v>202</v>
      </c>
      <c r="Z42" s="99">
        <v>171</v>
      </c>
      <c r="AA42" s="100">
        <f t="shared" si="5"/>
        <v>1022</v>
      </c>
      <c r="AB42" s="101"/>
      <c r="AC42" s="100">
        <f t="shared" si="6"/>
        <v>1022</v>
      </c>
      <c r="AD42" s="144">
        <f t="shared" si="7"/>
        <v>12</v>
      </c>
      <c r="AE42" s="147"/>
      <c r="AF42" s="146">
        <f t="shared" si="8"/>
        <v>2041</v>
      </c>
      <c r="AG42" s="139"/>
      <c r="AH42" s="138">
        <f t="shared" si="9"/>
        <v>170.08333333333334</v>
      </c>
      <c r="AI42" s="99"/>
      <c r="AJ42" s="231">
        <f t="shared" si="10"/>
        <v>-3</v>
      </c>
    </row>
    <row r="43" spans="1:36" ht="28.5" customHeight="1">
      <c r="A43" s="108" t="s">
        <v>110</v>
      </c>
      <c r="B43" s="94" t="s">
        <v>67</v>
      </c>
      <c r="C43" s="94" t="s">
        <v>28</v>
      </c>
      <c r="D43" s="95" t="s">
        <v>304</v>
      </c>
      <c r="E43" s="96" t="s">
        <v>305</v>
      </c>
      <c r="F43" s="97" t="s">
        <v>306</v>
      </c>
      <c r="G43" s="98" t="s">
        <v>3</v>
      </c>
      <c r="H43" s="99">
        <v>170</v>
      </c>
      <c r="I43" s="99">
        <v>165</v>
      </c>
      <c r="J43" s="99">
        <v>168</v>
      </c>
      <c r="K43" s="99">
        <v>192</v>
      </c>
      <c r="L43" s="99">
        <v>193</v>
      </c>
      <c r="M43" s="99">
        <v>141</v>
      </c>
      <c r="N43" s="100">
        <f t="shared" si="0"/>
        <v>1029</v>
      </c>
      <c r="O43" s="101"/>
      <c r="P43" s="100">
        <f t="shared" si="1"/>
        <v>1029</v>
      </c>
      <c r="Q43" s="99">
        <f t="shared" si="2"/>
        <v>6</v>
      </c>
      <c r="R43" s="217">
        <f t="shared" si="3"/>
        <v>171.5</v>
      </c>
      <c r="S43" s="226">
        <f t="shared" si="4"/>
        <v>52</v>
      </c>
      <c r="T43" s="148" t="s">
        <v>4</v>
      </c>
      <c r="U43" s="99">
        <v>145</v>
      </c>
      <c r="V43" s="99">
        <v>159</v>
      </c>
      <c r="W43" s="99">
        <v>165</v>
      </c>
      <c r="X43" s="99">
        <v>147</v>
      </c>
      <c r="Y43" s="99">
        <v>149</v>
      </c>
      <c r="Z43" s="99">
        <v>182</v>
      </c>
      <c r="AA43" s="100">
        <f t="shared" si="5"/>
        <v>947</v>
      </c>
      <c r="AB43" s="101"/>
      <c r="AC43" s="100">
        <f t="shared" si="6"/>
        <v>947</v>
      </c>
      <c r="AD43" s="144">
        <f t="shared" si="7"/>
        <v>12</v>
      </c>
      <c r="AE43" s="147"/>
      <c r="AF43" s="146">
        <f t="shared" si="8"/>
        <v>1976</v>
      </c>
      <c r="AG43" s="139"/>
      <c r="AH43" s="138">
        <f t="shared" si="9"/>
        <v>164.66666666666666</v>
      </c>
      <c r="AI43" s="99"/>
      <c r="AJ43" s="231">
        <f t="shared" si="10"/>
        <v>82</v>
      </c>
    </row>
    <row r="44" spans="1:36" ht="28.5" customHeight="1">
      <c r="A44" s="108" t="s">
        <v>111</v>
      </c>
      <c r="B44" s="103" t="s">
        <v>67</v>
      </c>
      <c r="C44" s="94" t="s">
        <v>36</v>
      </c>
      <c r="D44" s="96" t="s">
        <v>372</v>
      </c>
      <c r="E44" s="96" t="s">
        <v>373</v>
      </c>
      <c r="F44" s="97" t="s">
        <v>374</v>
      </c>
      <c r="G44" s="98" t="s">
        <v>3</v>
      </c>
      <c r="H44" s="99">
        <v>196</v>
      </c>
      <c r="I44" s="99">
        <v>201</v>
      </c>
      <c r="J44" s="99">
        <v>156</v>
      </c>
      <c r="K44" s="99">
        <v>158</v>
      </c>
      <c r="L44" s="99">
        <v>160</v>
      </c>
      <c r="M44" s="99">
        <v>157</v>
      </c>
      <c r="N44" s="100">
        <f aca="true" t="shared" si="11" ref="N44:N61">SUM(H44:M44)</f>
        <v>1028</v>
      </c>
      <c r="O44" s="101"/>
      <c r="P44" s="100">
        <f aca="true" t="shared" si="12" ref="P44:P61">SUM(N44:O44)</f>
        <v>1028</v>
      </c>
      <c r="Q44" s="99">
        <f aca="true" t="shared" si="13" ref="Q44:Q61">COUNTIF(H44:M44,"&gt;0")</f>
        <v>6</v>
      </c>
      <c r="R44" s="217">
        <f t="shared" si="3"/>
        <v>171.33333333333334</v>
      </c>
      <c r="S44" s="226">
        <f t="shared" si="4"/>
        <v>45</v>
      </c>
      <c r="T44" s="148" t="s">
        <v>4</v>
      </c>
      <c r="U44" s="99">
        <v>156</v>
      </c>
      <c r="V44" s="99">
        <v>143</v>
      </c>
      <c r="W44" s="99">
        <v>162</v>
      </c>
      <c r="X44" s="99">
        <v>167</v>
      </c>
      <c r="Y44" s="99">
        <v>137</v>
      </c>
      <c r="Z44" s="99">
        <v>176</v>
      </c>
      <c r="AA44" s="100">
        <f t="shared" si="5"/>
        <v>941</v>
      </c>
      <c r="AB44" s="101"/>
      <c r="AC44" s="100">
        <f t="shared" si="6"/>
        <v>941</v>
      </c>
      <c r="AD44" s="144">
        <f t="shared" si="7"/>
        <v>12</v>
      </c>
      <c r="AE44" s="147"/>
      <c r="AF44" s="146">
        <f t="shared" si="8"/>
        <v>1969</v>
      </c>
      <c r="AG44" s="139"/>
      <c r="AH44" s="138">
        <f aca="true" t="shared" si="14" ref="AH44:AH50">AF44/AD44</f>
        <v>164.08333333333334</v>
      </c>
      <c r="AI44" s="99"/>
      <c r="AJ44" s="231">
        <f aca="true" t="shared" si="15" ref="AJ44:AJ63">P44-AC44</f>
        <v>87</v>
      </c>
    </row>
    <row r="45" spans="1:36" ht="28.5" customHeight="1">
      <c r="A45" s="108" t="s">
        <v>112</v>
      </c>
      <c r="B45" s="94" t="s">
        <v>67</v>
      </c>
      <c r="C45" s="94" t="s">
        <v>70</v>
      </c>
      <c r="D45" s="95" t="s">
        <v>327</v>
      </c>
      <c r="E45" s="96" t="s">
        <v>203</v>
      </c>
      <c r="F45" s="97" t="s">
        <v>328</v>
      </c>
      <c r="G45" s="98" t="s">
        <v>3</v>
      </c>
      <c r="H45" s="99">
        <v>135</v>
      </c>
      <c r="I45" s="99">
        <v>190</v>
      </c>
      <c r="J45" s="99">
        <v>171</v>
      </c>
      <c r="K45" s="99">
        <v>152</v>
      </c>
      <c r="L45" s="99">
        <v>185</v>
      </c>
      <c r="M45" s="99">
        <v>185</v>
      </c>
      <c r="N45" s="100">
        <f t="shared" si="11"/>
        <v>1018</v>
      </c>
      <c r="O45" s="101"/>
      <c r="P45" s="100">
        <f t="shared" si="12"/>
        <v>1018</v>
      </c>
      <c r="Q45" s="99">
        <f t="shared" si="13"/>
        <v>6</v>
      </c>
      <c r="R45" s="217">
        <f t="shared" si="3"/>
        <v>169.66666666666666</v>
      </c>
      <c r="S45" s="226">
        <f t="shared" si="4"/>
        <v>55</v>
      </c>
      <c r="T45" s="148" t="s">
        <v>4</v>
      </c>
      <c r="U45" s="99">
        <v>160</v>
      </c>
      <c r="V45" s="99">
        <v>169</v>
      </c>
      <c r="W45" s="99">
        <v>164</v>
      </c>
      <c r="X45" s="99">
        <v>163</v>
      </c>
      <c r="Y45" s="99">
        <v>139</v>
      </c>
      <c r="Z45" s="99">
        <v>145</v>
      </c>
      <c r="AA45" s="100">
        <f t="shared" si="5"/>
        <v>940</v>
      </c>
      <c r="AB45" s="101"/>
      <c r="AC45" s="100">
        <f t="shared" si="6"/>
        <v>940</v>
      </c>
      <c r="AD45" s="144">
        <f t="shared" si="7"/>
        <v>12</v>
      </c>
      <c r="AE45" s="147"/>
      <c r="AF45" s="146">
        <f t="shared" si="8"/>
        <v>1958</v>
      </c>
      <c r="AG45" s="139"/>
      <c r="AH45" s="138">
        <f t="shared" si="14"/>
        <v>163.16666666666666</v>
      </c>
      <c r="AI45" s="99"/>
      <c r="AJ45" s="231">
        <f t="shared" si="15"/>
        <v>78</v>
      </c>
    </row>
    <row r="46" spans="1:36" ht="28.5" customHeight="1">
      <c r="A46" s="108" t="s">
        <v>113</v>
      </c>
      <c r="B46" s="94" t="s">
        <v>67</v>
      </c>
      <c r="C46" s="94" t="s">
        <v>73</v>
      </c>
      <c r="D46" s="95" t="s">
        <v>298</v>
      </c>
      <c r="E46" s="96" t="s">
        <v>299</v>
      </c>
      <c r="F46" s="97" t="s">
        <v>300</v>
      </c>
      <c r="G46" s="98" t="s">
        <v>3</v>
      </c>
      <c r="H46" s="99">
        <v>192</v>
      </c>
      <c r="I46" s="99">
        <v>175</v>
      </c>
      <c r="J46" s="99">
        <v>177</v>
      </c>
      <c r="K46" s="99">
        <v>189</v>
      </c>
      <c r="L46" s="99">
        <v>145</v>
      </c>
      <c r="M46" s="99">
        <v>170</v>
      </c>
      <c r="N46" s="100">
        <f t="shared" si="11"/>
        <v>1048</v>
      </c>
      <c r="O46" s="101"/>
      <c r="P46" s="100">
        <f t="shared" si="12"/>
        <v>1048</v>
      </c>
      <c r="Q46" s="99">
        <f t="shared" si="13"/>
        <v>6</v>
      </c>
      <c r="R46" s="217">
        <f t="shared" si="3"/>
        <v>174.66666666666666</v>
      </c>
      <c r="S46" s="226">
        <f>MAX(H46:M46)-MIN(H46:M46)</f>
        <v>47</v>
      </c>
      <c r="T46" s="148" t="s">
        <v>4</v>
      </c>
      <c r="U46" s="99">
        <v>137</v>
      </c>
      <c r="V46" s="99">
        <v>137</v>
      </c>
      <c r="W46" s="99">
        <v>185</v>
      </c>
      <c r="X46" s="99">
        <v>162</v>
      </c>
      <c r="Y46" s="99">
        <v>146</v>
      </c>
      <c r="Z46" s="99">
        <v>124</v>
      </c>
      <c r="AA46" s="100">
        <f aca="true" t="shared" si="16" ref="AA46:AA61">SUM(U46:Z46)</f>
        <v>891</v>
      </c>
      <c r="AB46" s="101"/>
      <c r="AC46" s="100">
        <f aca="true" t="shared" si="17" ref="AC46:AC63">SUM(AA46+AB46)</f>
        <v>891</v>
      </c>
      <c r="AD46" s="144">
        <f aca="true" t="shared" si="18" ref="AD46:AD63">COUNTIF(U46:Z46,"&gt;0")+Q46</f>
        <v>12</v>
      </c>
      <c r="AE46" s="147"/>
      <c r="AF46" s="146">
        <f aca="true" t="shared" si="19" ref="AF46:AF63">SUM(AC46,P46)</f>
        <v>1939</v>
      </c>
      <c r="AG46" s="139"/>
      <c r="AH46" s="138">
        <f t="shared" si="14"/>
        <v>161.58333333333334</v>
      </c>
      <c r="AI46" s="99"/>
      <c r="AJ46" s="231">
        <f t="shared" si="15"/>
        <v>157</v>
      </c>
    </row>
    <row r="47" spans="1:36" ht="27.75" customHeight="1">
      <c r="A47" s="108" t="s">
        <v>114</v>
      </c>
      <c r="B47" s="94" t="s">
        <v>67</v>
      </c>
      <c r="C47" s="94" t="s">
        <v>36</v>
      </c>
      <c r="D47" s="96" t="s">
        <v>375</v>
      </c>
      <c r="E47" s="96" t="s">
        <v>185</v>
      </c>
      <c r="F47" s="97" t="s">
        <v>376</v>
      </c>
      <c r="G47" s="98" t="s">
        <v>3</v>
      </c>
      <c r="H47" s="99">
        <v>119</v>
      </c>
      <c r="I47" s="99">
        <v>191</v>
      </c>
      <c r="J47" s="99">
        <v>180</v>
      </c>
      <c r="K47" s="99">
        <v>220</v>
      </c>
      <c r="L47" s="99">
        <v>170</v>
      </c>
      <c r="M47" s="99">
        <v>176</v>
      </c>
      <c r="N47" s="100">
        <f t="shared" si="11"/>
        <v>1056</v>
      </c>
      <c r="O47" s="101"/>
      <c r="P47" s="100">
        <f t="shared" si="12"/>
        <v>1056</v>
      </c>
      <c r="Q47" s="99">
        <f t="shared" si="13"/>
        <v>6</v>
      </c>
      <c r="R47" s="217">
        <f t="shared" si="3"/>
        <v>176</v>
      </c>
      <c r="S47" s="226">
        <f t="shared" si="4"/>
        <v>101</v>
      </c>
      <c r="T47" s="148" t="s">
        <v>4</v>
      </c>
      <c r="U47" s="99"/>
      <c r="V47" s="99"/>
      <c r="W47" s="99"/>
      <c r="X47" s="99"/>
      <c r="Y47" s="99"/>
      <c r="Z47" s="99"/>
      <c r="AA47" s="100">
        <f t="shared" si="16"/>
        <v>0</v>
      </c>
      <c r="AB47" s="101"/>
      <c r="AC47" s="100">
        <f t="shared" si="17"/>
        <v>0</v>
      </c>
      <c r="AD47" s="144">
        <f t="shared" si="18"/>
        <v>6</v>
      </c>
      <c r="AE47" s="147"/>
      <c r="AF47" s="146">
        <f t="shared" si="19"/>
        <v>1056</v>
      </c>
      <c r="AG47" s="139"/>
      <c r="AH47" s="138">
        <f t="shared" si="14"/>
        <v>176</v>
      </c>
      <c r="AI47" s="99"/>
      <c r="AJ47" s="231">
        <f t="shared" si="15"/>
        <v>1056</v>
      </c>
    </row>
    <row r="48" spans="1:36" ht="27.75" customHeight="1">
      <c r="A48" s="108" t="s">
        <v>115</v>
      </c>
      <c r="B48" s="94" t="s">
        <v>67</v>
      </c>
      <c r="C48" s="103" t="s">
        <v>78</v>
      </c>
      <c r="D48" s="96" t="s">
        <v>320</v>
      </c>
      <c r="E48" s="96" t="s">
        <v>203</v>
      </c>
      <c r="F48" s="97" t="s">
        <v>321</v>
      </c>
      <c r="G48" s="98" t="s">
        <v>3</v>
      </c>
      <c r="H48" s="99">
        <v>191</v>
      </c>
      <c r="I48" s="99">
        <v>202</v>
      </c>
      <c r="J48" s="99">
        <v>160</v>
      </c>
      <c r="K48" s="99">
        <v>151</v>
      </c>
      <c r="L48" s="99">
        <v>144</v>
      </c>
      <c r="M48" s="99">
        <v>138</v>
      </c>
      <c r="N48" s="100">
        <f t="shared" si="11"/>
        <v>986</v>
      </c>
      <c r="O48" s="101"/>
      <c r="P48" s="100">
        <f t="shared" si="12"/>
        <v>986</v>
      </c>
      <c r="Q48" s="99">
        <f t="shared" si="13"/>
        <v>6</v>
      </c>
      <c r="R48" s="217">
        <f t="shared" si="3"/>
        <v>164.33333333333334</v>
      </c>
      <c r="S48" s="226">
        <f t="shared" si="4"/>
        <v>64</v>
      </c>
      <c r="T48" s="148" t="s">
        <v>4</v>
      </c>
      <c r="U48" s="99"/>
      <c r="V48" s="99"/>
      <c r="W48" s="99"/>
      <c r="X48" s="99"/>
      <c r="Y48" s="99"/>
      <c r="Z48" s="99"/>
      <c r="AA48" s="100">
        <f t="shared" si="16"/>
        <v>0</v>
      </c>
      <c r="AB48" s="101"/>
      <c r="AC48" s="100">
        <f t="shared" si="17"/>
        <v>0</v>
      </c>
      <c r="AD48" s="144">
        <f t="shared" si="18"/>
        <v>6</v>
      </c>
      <c r="AE48" s="147"/>
      <c r="AF48" s="146">
        <f t="shared" si="19"/>
        <v>986</v>
      </c>
      <c r="AG48" s="139"/>
      <c r="AH48" s="138">
        <f t="shared" si="14"/>
        <v>164.33333333333334</v>
      </c>
      <c r="AI48" s="99"/>
      <c r="AJ48" s="231">
        <f t="shared" si="15"/>
        <v>986</v>
      </c>
    </row>
    <row r="49" spans="1:36" ht="27.75" customHeight="1">
      <c r="A49" s="108" t="s">
        <v>116</v>
      </c>
      <c r="B49" s="94" t="s">
        <v>67</v>
      </c>
      <c r="C49" s="94" t="s">
        <v>28</v>
      </c>
      <c r="D49" s="96" t="s">
        <v>335</v>
      </c>
      <c r="E49" s="96" t="s">
        <v>157</v>
      </c>
      <c r="F49" s="97" t="s">
        <v>336</v>
      </c>
      <c r="G49" s="98" t="s">
        <v>3</v>
      </c>
      <c r="H49" s="99">
        <v>189</v>
      </c>
      <c r="I49" s="99">
        <v>127</v>
      </c>
      <c r="J49" s="99">
        <v>171</v>
      </c>
      <c r="K49" s="99">
        <v>169</v>
      </c>
      <c r="L49" s="99">
        <v>182</v>
      </c>
      <c r="M49" s="99">
        <v>146</v>
      </c>
      <c r="N49" s="100">
        <f t="shared" si="11"/>
        <v>984</v>
      </c>
      <c r="O49" s="101"/>
      <c r="P49" s="100">
        <f t="shared" si="12"/>
        <v>984</v>
      </c>
      <c r="Q49" s="99">
        <f t="shared" si="13"/>
        <v>6</v>
      </c>
      <c r="R49" s="217">
        <f t="shared" si="3"/>
        <v>164</v>
      </c>
      <c r="S49" s="226">
        <f t="shared" si="4"/>
        <v>62</v>
      </c>
      <c r="T49" s="148" t="s">
        <v>4</v>
      </c>
      <c r="U49" s="99"/>
      <c r="V49" s="99"/>
      <c r="W49" s="99"/>
      <c r="X49" s="99"/>
      <c r="Y49" s="99"/>
      <c r="Z49" s="99"/>
      <c r="AA49" s="100">
        <f t="shared" si="16"/>
        <v>0</v>
      </c>
      <c r="AB49" s="101"/>
      <c r="AC49" s="100">
        <f t="shared" si="17"/>
        <v>0</v>
      </c>
      <c r="AD49" s="144">
        <f t="shared" si="18"/>
        <v>6</v>
      </c>
      <c r="AE49" s="147"/>
      <c r="AF49" s="146">
        <f t="shared" si="19"/>
        <v>984</v>
      </c>
      <c r="AG49" s="139"/>
      <c r="AH49" s="138">
        <f t="shared" si="14"/>
        <v>164</v>
      </c>
      <c r="AI49" s="99"/>
      <c r="AJ49" s="231">
        <f t="shared" si="15"/>
        <v>984</v>
      </c>
    </row>
    <row r="50" spans="1:36" ht="27.75" customHeight="1">
      <c r="A50" s="108" t="s">
        <v>117</v>
      </c>
      <c r="B50" s="94" t="s">
        <v>67</v>
      </c>
      <c r="C50" s="94" t="s">
        <v>78</v>
      </c>
      <c r="D50" s="96" t="s">
        <v>312</v>
      </c>
      <c r="E50" s="96" t="s">
        <v>313</v>
      </c>
      <c r="F50" s="97" t="s">
        <v>314</v>
      </c>
      <c r="G50" s="98" t="s">
        <v>3</v>
      </c>
      <c r="H50" s="99">
        <v>147</v>
      </c>
      <c r="I50" s="99">
        <v>179</v>
      </c>
      <c r="J50" s="99">
        <v>144</v>
      </c>
      <c r="K50" s="99">
        <v>198</v>
      </c>
      <c r="L50" s="99">
        <v>160</v>
      </c>
      <c r="M50" s="99">
        <v>146</v>
      </c>
      <c r="N50" s="100">
        <f t="shared" si="11"/>
        <v>974</v>
      </c>
      <c r="O50" s="101"/>
      <c r="P50" s="100">
        <f t="shared" si="12"/>
        <v>974</v>
      </c>
      <c r="Q50" s="99">
        <f t="shared" si="13"/>
        <v>6</v>
      </c>
      <c r="R50" s="217">
        <f t="shared" si="3"/>
        <v>162.33333333333334</v>
      </c>
      <c r="S50" s="226">
        <f t="shared" si="4"/>
        <v>54</v>
      </c>
      <c r="T50" s="148" t="s">
        <v>4</v>
      </c>
      <c r="U50" s="99"/>
      <c r="V50" s="99"/>
      <c r="W50" s="99"/>
      <c r="X50" s="99"/>
      <c r="Y50" s="99"/>
      <c r="Z50" s="99"/>
      <c r="AA50" s="100">
        <f t="shared" si="16"/>
        <v>0</v>
      </c>
      <c r="AB50" s="101"/>
      <c r="AC50" s="100">
        <f t="shared" si="17"/>
        <v>0</v>
      </c>
      <c r="AD50" s="144">
        <f t="shared" si="18"/>
        <v>6</v>
      </c>
      <c r="AE50" s="147"/>
      <c r="AF50" s="146">
        <f t="shared" si="19"/>
        <v>974</v>
      </c>
      <c r="AG50" s="139"/>
      <c r="AH50" s="138">
        <f t="shared" si="14"/>
        <v>162.33333333333334</v>
      </c>
      <c r="AI50" s="99"/>
      <c r="AJ50" s="231">
        <f t="shared" si="15"/>
        <v>974</v>
      </c>
    </row>
    <row r="51" spans="1:36" ht="27.75" customHeight="1">
      <c r="A51" s="108" t="s">
        <v>118</v>
      </c>
      <c r="B51" s="94" t="s">
        <v>67</v>
      </c>
      <c r="C51" s="94" t="s">
        <v>74</v>
      </c>
      <c r="D51" s="96" t="s">
        <v>348</v>
      </c>
      <c r="E51" s="96" t="s">
        <v>242</v>
      </c>
      <c r="F51" s="97" t="s">
        <v>349</v>
      </c>
      <c r="G51" s="98" t="s">
        <v>3</v>
      </c>
      <c r="H51" s="99">
        <v>122</v>
      </c>
      <c r="I51" s="99">
        <v>161</v>
      </c>
      <c r="J51" s="99">
        <v>174</v>
      </c>
      <c r="K51" s="99">
        <v>158</v>
      </c>
      <c r="L51" s="99">
        <v>176</v>
      </c>
      <c r="M51" s="99">
        <v>175</v>
      </c>
      <c r="N51" s="100">
        <f t="shared" si="11"/>
        <v>966</v>
      </c>
      <c r="O51" s="101"/>
      <c r="P51" s="100">
        <f t="shared" si="12"/>
        <v>966</v>
      </c>
      <c r="Q51" s="99">
        <f t="shared" si="13"/>
        <v>6</v>
      </c>
      <c r="R51" s="217">
        <f t="shared" si="3"/>
        <v>161</v>
      </c>
      <c r="S51" s="226">
        <f t="shared" si="4"/>
        <v>54</v>
      </c>
      <c r="T51" s="148" t="s">
        <v>4</v>
      </c>
      <c r="U51" s="99"/>
      <c r="V51" s="99"/>
      <c r="W51" s="99"/>
      <c r="X51" s="99"/>
      <c r="Y51" s="99"/>
      <c r="Z51" s="99"/>
      <c r="AA51" s="100">
        <f t="shared" si="16"/>
        <v>0</v>
      </c>
      <c r="AB51" s="101"/>
      <c r="AC51" s="100">
        <f t="shared" si="17"/>
        <v>0</v>
      </c>
      <c r="AD51" s="144">
        <f t="shared" si="18"/>
        <v>6</v>
      </c>
      <c r="AE51" s="147"/>
      <c r="AF51" s="146">
        <f t="shared" si="19"/>
        <v>966</v>
      </c>
      <c r="AG51" s="139"/>
      <c r="AH51" s="138">
        <f t="shared" si="9"/>
        <v>161</v>
      </c>
      <c r="AI51" s="99"/>
      <c r="AJ51" s="231">
        <f t="shared" si="15"/>
        <v>966</v>
      </c>
    </row>
    <row r="52" spans="1:36" ht="27.75" customHeight="1">
      <c r="A52" s="108" t="s">
        <v>119</v>
      </c>
      <c r="B52" s="94" t="s">
        <v>67</v>
      </c>
      <c r="C52" s="94" t="s">
        <v>73</v>
      </c>
      <c r="D52" s="95" t="s">
        <v>295</v>
      </c>
      <c r="E52" s="96" t="s">
        <v>296</v>
      </c>
      <c r="F52" s="97" t="s">
        <v>297</v>
      </c>
      <c r="G52" s="98" t="s">
        <v>3</v>
      </c>
      <c r="H52" s="99">
        <v>161</v>
      </c>
      <c r="I52" s="99">
        <v>188</v>
      </c>
      <c r="J52" s="99">
        <v>170</v>
      </c>
      <c r="K52" s="99">
        <v>146</v>
      </c>
      <c r="L52" s="99">
        <v>148</v>
      </c>
      <c r="M52" s="99">
        <v>141</v>
      </c>
      <c r="N52" s="100">
        <f t="shared" si="11"/>
        <v>954</v>
      </c>
      <c r="O52" s="101"/>
      <c r="P52" s="100">
        <f t="shared" si="12"/>
        <v>954</v>
      </c>
      <c r="Q52" s="99">
        <f t="shared" si="13"/>
        <v>6</v>
      </c>
      <c r="R52" s="217">
        <f t="shared" si="3"/>
        <v>159</v>
      </c>
      <c r="S52" s="226">
        <f t="shared" si="4"/>
        <v>47</v>
      </c>
      <c r="T52" s="148" t="s">
        <v>4</v>
      </c>
      <c r="U52" s="99"/>
      <c r="V52" s="99"/>
      <c r="W52" s="99"/>
      <c r="X52" s="99"/>
      <c r="Y52" s="99"/>
      <c r="Z52" s="99"/>
      <c r="AA52" s="100">
        <f t="shared" si="16"/>
        <v>0</v>
      </c>
      <c r="AB52" s="101"/>
      <c r="AC52" s="100">
        <f t="shared" si="17"/>
        <v>0</v>
      </c>
      <c r="AD52" s="144">
        <f t="shared" si="18"/>
        <v>6</v>
      </c>
      <c r="AE52" s="147"/>
      <c r="AF52" s="146">
        <f t="shared" si="19"/>
        <v>954</v>
      </c>
      <c r="AG52" s="139"/>
      <c r="AH52" s="138">
        <f aca="true" t="shared" si="20" ref="AH52:AH63">AF52/AD52</f>
        <v>159</v>
      </c>
      <c r="AI52" s="99"/>
      <c r="AJ52" s="231">
        <f t="shared" si="15"/>
        <v>954</v>
      </c>
    </row>
    <row r="53" spans="1:36" ht="27.75" customHeight="1">
      <c r="A53" s="108" t="s">
        <v>120</v>
      </c>
      <c r="B53" s="94" t="s">
        <v>67</v>
      </c>
      <c r="C53" s="94" t="s">
        <v>28</v>
      </c>
      <c r="D53" s="96" t="s">
        <v>332</v>
      </c>
      <c r="E53" s="96" t="s">
        <v>333</v>
      </c>
      <c r="F53" s="97" t="s">
        <v>334</v>
      </c>
      <c r="G53" s="98" t="s">
        <v>3</v>
      </c>
      <c r="H53" s="99">
        <v>169</v>
      </c>
      <c r="I53" s="99">
        <v>179</v>
      </c>
      <c r="J53" s="99">
        <v>157</v>
      </c>
      <c r="K53" s="99">
        <v>155</v>
      </c>
      <c r="L53" s="99">
        <v>176</v>
      </c>
      <c r="M53" s="99">
        <v>118</v>
      </c>
      <c r="N53" s="100">
        <f t="shared" si="11"/>
        <v>954</v>
      </c>
      <c r="O53" s="101"/>
      <c r="P53" s="100">
        <f t="shared" si="12"/>
        <v>954</v>
      </c>
      <c r="Q53" s="99">
        <f t="shared" si="13"/>
        <v>6</v>
      </c>
      <c r="R53" s="217">
        <f t="shared" si="3"/>
        <v>159</v>
      </c>
      <c r="S53" s="226">
        <f t="shared" si="4"/>
        <v>61</v>
      </c>
      <c r="T53" s="148" t="s">
        <v>4</v>
      </c>
      <c r="U53" s="99"/>
      <c r="V53" s="99"/>
      <c r="W53" s="99"/>
      <c r="X53" s="99"/>
      <c r="Y53" s="99"/>
      <c r="Z53" s="99"/>
      <c r="AA53" s="100">
        <f t="shared" si="16"/>
        <v>0</v>
      </c>
      <c r="AB53" s="101"/>
      <c r="AC53" s="100">
        <f t="shared" si="17"/>
        <v>0</v>
      </c>
      <c r="AD53" s="144">
        <f t="shared" si="18"/>
        <v>6</v>
      </c>
      <c r="AE53" s="147"/>
      <c r="AF53" s="146">
        <f t="shared" si="19"/>
        <v>954</v>
      </c>
      <c r="AG53" s="139"/>
      <c r="AH53" s="138">
        <f t="shared" si="20"/>
        <v>159</v>
      </c>
      <c r="AI53" s="99"/>
      <c r="AJ53" s="231">
        <f t="shared" si="15"/>
        <v>954</v>
      </c>
    </row>
    <row r="54" spans="1:36" ht="27.75" customHeight="1">
      <c r="A54" s="108" t="s">
        <v>121</v>
      </c>
      <c r="B54" s="94" t="s">
        <v>67</v>
      </c>
      <c r="C54" s="94" t="s">
        <v>33</v>
      </c>
      <c r="D54" s="96" t="s">
        <v>380</v>
      </c>
      <c r="E54" s="96" t="s">
        <v>381</v>
      </c>
      <c r="F54" s="97" t="s">
        <v>382</v>
      </c>
      <c r="G54" s="98" t="s">
        <v>3</v>
      </c>
      <c r="H54" s="99">
        <v>181</v>
      </c>
      <c r="I54" s="99">
        <v>138</v>
      </c>
      <c r="J54" s="99">
        <v>177</v>
      </c>
      <c r="K54" s="99">
        <v>150</v>
      </c>
      <c r="L54" s="99">
        <v>139</v>
      </c>
      <c r="M54" s="99">
        <v>138</v>
      </c>
      <c r="N54" s="100">
        <f t="shared" si="11"/>
        <v>923</v>
      </c>
      <c r="O54" s="101"/>
      <c r="P54" s="100">
        <f t="shared" si="12"/>
        <v>923</v>
      </c>
      <c r="Q54" s="99">
        <f t="shared" si="13"/>
        <v>6</v>
      </c>
      <c r="R54" s="217">
        <f t="shared" si="3"/>
        <v>153.83333333333334</v>
      </c>
      <c r="S54" s="226">
        <f t="shared" si="4"/>
        <v>43</v>
      </c>
      <c r="T54" s="148" t="s">
        <v>4</v>
      </c>
      <c r="U54" s="99"/>
      <c r="V54" s="99"/>
      <c r="W54" s="99"/>
      <c r="X54" s="99"/>
      <c r="Y54" s="99"/>
      <c r="Z54" s="99"/>
      <c r="AA54" s="100">
        <f t="shared" si="16"/>
        <v>0</v>
      </c>
      <c r="AB54" s="101"/>
      <c r="AC54" s="100">
        <f t="shared" si="17"/>
        <v>0</v>
      </c>
      <c r="AD54" s="144">
        <f t="shared" si="18"/>
        <v>6</v>
      </c>
      <c r="AE54" s="147"/>
      <c r="AF54" s="146">
        <f t="shared" si="19"/>
        <v>923</v>
      </c>
      <c r="AG54" s="139"/>
      <c r="AH54" s="138">
        <f t="shared" si="20"/>
        <v>153.83333333333334</v>
      </c>
      <c r="AI54" s="99"/>
      <c r="AJ54" s="231">
        <f t="shared" si="15"/>
        <v>923</v>
      </c>
    </row>
    <row r="55" spans="1:36" ht="27.75" customHeight="1">
      <c r="A55" s="108" t="s">
        <v>122</v>
      </c>
      <c r="B55" s="94"/>
      <c r="C55" s="94"/>
      <c r="D55" s="95"/>
      <c r="E55" s="96"/>
      <c r="F55" s="97"/>
      <c r="G55" s="98" t="s">
        <v>3</v>
      </c>
      <c r="H55" s="99"/>
      <c r="I55" s="99"/>
      <c r="J55" s="99"/>
      <c r="K55" s="99"/>
      <c r="L55" s="99"/>
      <c r="M55" s="99"/>
      <c r="N55" s="100">
        <f t="shared" si="11"/>
        <v>0</v>
      </c>
      <c r="O55" s="101"/>
      <c r="P55" s="100">
        <f t="shared" si="12"/>
        <v>0</v>
      </c>
      <c r="Q55" s="99">
        <f t="shared" si="13"/>
        <v>0</v>
      </c>
      <c r="R55" s="217" t="e">
        <f t="shared" si="3"/>
        <v>#DIV/0!</v>
      </c>
      <c r="S55" s="226">
        <f t="shared" si="4"/>
        <v>0</v>
      </c>
      <c r="T55" s="148" t="s">
        <v>4</v>
      </c>
      <c r="U55" s="99"/>
      <c r="V55" s="99"/>
      <c r="W55" s="99"/>
      <c r="X55" s="99"/>
      <c r="Y55" s="99"/>
      <c r="Z55" s="99"/>
      <c r="AA55" s="100">
        <f t="shared" si="16"/>
        <v>0</v>
      </c>
      <c r="AB55" s="101"/>
      <c r="AC55" s="100">
        <f t="shared" si="17"/>
        <v>0</v>
      </c>
      <c r="AD55" s="144">
        <f t="shared" si="18"/>
        <v>0</v>
      </c>
      <c r="AE55" s="147"/>
      <c r="AF55" s="146">
        <f t="shared" si="19"/>
        <v>0</v>
      </c>
      <c r="AG55" s="139"/>
      <c r="AH55" s="138" t="e">
        <f t="shared" si="20"/>
        <v>#DIV/0!</v>
      </c>
      <c r="AI55" s="99"/>
      <c r="AJ55" s="231">
        <f t="shared" si="15"/>
        <v>0</v>
      </c>
    </row>
    <row r="56" spans="1:36" ht="27.75" customHeight="1">
      <c r="A56" s="108" t="s">
        <v>123</v>
      </c>
      <c r="B56" s="94"/>
      <c r="C56" s="94"/>
      <c r="D56" s="95"/>
      <c r="E56" s="96"/>
      <c r="F56" s="97"/>
      <c r="G56" s="98" t="s">
        <v>3</v>
      </c>
      <c r="H56" s="99"/>
      <c r="I56" s="99"/>
      <c r="J56" s="99"/>
      <c r="K56" s="99"/>
      <c r="L56" s="99"/>
      <c r="M56" s="99"/>
      <c r="N56" s="100">
        <f t="shared" si="11"/>
        <v>0</v>
      </c>
      <c r="O56" s="101"/>
      <c r="P56" s="100">
        <f t="shared" si="12"/>
        <v>0</v>
      </c>
      <c r="Q56" s="99">
        <f t="shared" si="13"/>
        <v>0</v>
      </c>
      <c r="R56" s="217" t="e">
        <f t="shared" si="3"/>
        <v>#DIV/0!</v>
      </c>
      <c r="S56" s="226">
        <f t="shared" si="4"/>
        <v>0</v>
      </c>
      <c r="T56" s="148" t="s">
        <v>4</v>
      </c>
      <c r="U56" s="99"/>
      <c r="V56" s="99"/>
      <c r="W56" s="99"/>
      <c r="X56" s="99"/>
      <c r="Y56" s="99"/>
      <c r="Z56" s="99"/>
      <c r="AA56" s="100">
        <f t="shared" si="16"/>
        <v>0</v>
      </c>
      <c r="AB56" s="101"/>
      <c r="AC56" s="100">
        <f t="shared" si="17"/>
        <v>0</v>
      </c>
      <c r="AD56" s="144">
        <f t="shared" si="18"/>
        <v>0</v>
      </c>
      <c r="AE56" s="147"/>
      <c r="AF56" s="146">
        <f t="shared" si="19"/>
        <v>0</v>
      </c>
      <c r="AG56" s="139"/>
      <c r="AH56" s="138" t="e">
        <f t="shared" si="20"/>
        <v>#DIV/0!</v>
      </c>
      <c r="AI56" s="99"/>
      <c r="AJ56" s="231">
        <f t="shared" si="15"/>
        <v>0</v>
      </c>
    </row>
    <row r="57" spans="1:36" ht="27.75" customHeight="1">
      <c r="A57" s="108" t="s">
        <v>124</v>
      </c>
      <c r="B57" s="94"/>
      <c r="C57" s="94"/>
      <c r="D57" s="96"/>
      <c r="E57" s="96"/>
      <c r="F57" s="97"/>
      <c r="G57" s="98" t="s">
        <v>3</v>
      </c>
      <c r="H57" s="99"/>
      <c r="I57" s="99"/>
      <c r="J57" s="99"/>
      <c r="K57" s="99"/>
      <c r="L57" s="99"/>
      <c r="M57" s="99"/>
      <c r="N57" s="100">
        <f t="shared" si="11"/>
        <v>0</v>
      </c>
      <c r="O57" s="101"/>
      <c r="P57" s="100">
        <f t="shared" si="12"/>
        <v>0</v>
      </c>
      <c r="Q57" s="99">
        <f t="shared" si="13"/>
        <v>0</v>
      </c>
      <c r="R57" s="217" t="e">
        <f t="shared" si="3"/>
        <v>#DIV/0!</v>
      </c>
      <c r="S57" s="226">
        <f t="shared" si="4"/>
        <v>0</v>
      </c>
      <c r="T57" s="148" t="s">
        <v>4</v>
      </c>
      <c r="U57" s="99"/>
      <c r="V57" s="99"/>
      <c r="W57" s="99"/>
      <c r="X57" s="99"/>
      <c r="Y57" s="99"/>
      <c r="Z57" s="99"/>
      <c r="AA57" s="100">
        <f t="shared" si="16"/>
        <v>0</v>
      </c>
      <c r="AB57" s="101"/>
      <c r="AC57" s="100">
        <f t="shared" si="17"/>
        <v>0</v>
      </c>
      <c r="AD57" s="144">
        <f t="shared" si="18"/>
        <v>0</v>
      </c>
      <c r="AE57" s="147"/>
      <c r="AF57" s="146">
        <f t="shared" si="19"/>
        <v>0</v>
      </c>
      <c r="AG57" s="139"/>
      <c r="AH57" s="138" t="e">
        <f t="shared" si="20"/>
        <v>#DIV/0!</v>
      </c>
      <c r="AI57" s="99"/>
      <c r="AJ57" s="231">
        <f t="shared" si="15"/>
        <v>0</v>
      </c>
    </row>
    <row r="58" spans="1:36" ht="27.75" customHeight="1">
      <c r="A58" s="108" t="s">
        <v>125</v>
      </c>
      <c r="B58" s="94"/>
      <c r="C58" s="94"/>
      <c r="D58" s="95"/>
      <c r="E58" s="96"/>
      <c r="F58" s="97"/>
      <c r="G58" s="98" t="s">
        <v>3</v>
      </c>
      <c r="H58" s="99"/>
      <c r="I58" s="99"/>
      <c r="J58" s="99"/>
      <c r="K58" s="99"/>
      <c r="L58" s="99"/>
      <c r="M58" s="99"/>
      <c r="N58" s="100">
        <f t="shared" si="11"/>
        <v>0</v>
      </c>
      <c r="O58" s="101"/>
      <c r="P58" s="100">
        <f t="shared" si="12"/>
        <v>0</v>
      </c>
      <c r="Q58" s="99">
        <f t="shared" si="13"/>
        <v>0</v>
      </c>
      <c r="R58" s="217" t="e">
        <f t="shared" si="3"/>
        <v>#DIV/0!</v>
      </c>
      <c r="S58" s="226">
        <f t="shared" si="4"/>
        <v>0</v>
      </c>
      <c r="T58" s="148" t="s">
        <v>4</v>
      </c>
      <c r="U58" s="99"/>
      <c r="V58" s="99"/>
      <c r="W58" s="99"/>
      <c r="X58" s="99"/>
      <c r="Y58" s="99"/>
      <c r="Z58" s="99"/>
      <c r="AA58" s="100">
        <f t="shared" si="16"/>
        <v>0</v>
      </c>
      <c r="AB58" s="101"/>
      <c r="AC58" s="100">
        <f t="shared" si="17"/>
        <v>0</v>
      </c>
      <c r="AD58" s="144">
        <f t="shared" si="18"/>
        <v>0</v>
      </c>
      <c r="AE58" s="147"/>
      <c r="AF58" s="146">
        <f t="shared" si="19"/>
        <v>0</v>
      </c>
      <c r="AG58" s="139"/>
      <c r="AH58" s="138" t="e">
        <f t="shared" si="20"/>
        <v>#DIV/0!</v>
      </c>
      <c r="AI58" s="99"/>
      <c r="AJ58" s="231">
        <f t="shared" si="15"/>
        <v>0</v>
      </c>
    </row>
    <row r="59" spans="1:36" ht="27.75" customHeight="1">
      <c r="A59" s="108" t="s">
        <v>126</v>
      </c>
      <c r="B59" s="104"/>
      <c r="C59" s="104"/>
      <c r="D59" s="109"/>
      <c r="E59" s="109"/>
      <c r="F59" s="110"/>
      <c r="G59" s="98" t="s">
        <v>3</v>
      </c>
      <c r="H59" s="99"/>
      <c r="I59" s="99"/>
      <c r="J59" s="99"/>
      <c r="K59" s="99"/>
      <c r="L59" s="99"/>
      <c r="M59" s="99"/>
      <c r="N59" s="100">
        <f t="shared" si="11"/>
        <v>0</v>
      </c>
      <c r="O59" s="101"/>
      <c r="P59" s="100">
        <f t="shared" si="12"/>
        <v>0</v>
      </c>
      <c r="Q59" s="99">
        <f t="shared" si="13"/>
        <v>0</v>
      </c>
      <c r="R59" s="217" t="e">
        <f t="shared" si="3"/>
        <v>#DIV/0!</v>
      </c>
      <c r="S59" s="226">
        <f t="shared" si="4"/>
        <v>0</v>
      </c>
      <c r="T59" s="148" t="s">
        <v>4</v>
      </c>
      <c r="U59" s="99"/>
      <c r="V59" s="99"/>
      <c r="W59" s="99"/>
      <c r="X59" s="99"/>
      <c r="Y59" s="99"/>
      <c r="Z59" s="99"/>
      <c r="AA59" s="100">
        <f t="shared" si="16"/>
        <v>0</v>
      </c>
      <c r="AB59" s="101"/>
      <c r="AC59" s="100">
        <f t="shared" si="17"/>
        <v>0</v>
      </c>
      <c r="AD59" s="144">
        <f t="shared" si="18"/>
        <v>0</v>
      </c>
      <c r="AE59" s="147"/>
      <c r="AF59" s="146">
        <f t="shared" si="19"/>
        <v>0</v>
      </c>
      <c r="AG59" s="139"/>
      <c r="AH59" s="138" t="e">
        <f t="shared" si="20"/>
        <v>#DIV/0!</v>
      </c>
      <c r="AI59" s="99"/>
      <c r="AJ59" s="231">
        <f t="shared" si="15"/>
        <v>0</v>
      </c>
    </row>
    <row r="60" spans="1:36" ht="27.75" customHeight="1">
      <c r="A60" s="108" t="s">
        <v>127</v>
      </c>
      <c r="B60" s="104"/>
      <c r="C60" s="104"/>
      <c r="D60" s="109"/>
      <c r="E60" s="109"/>
      <c r="F60" s="110"/>
      <c r="G60" s="98" t="s">
        <v>3</v>
      </c>
      <c r="H60" s="99"/>
      <c r="I60" s="99"/>
      <c r="J60" s="99"/>
      <c r="K60" s="99"/>
      <c r="L60" s="99"/>
      <c r="M60" s="99"/>
      <c r="N60" s="100">
        <f t="shared" si="11"/>
        <v>0</v>
      </c>
      <c r="O60" s="101"/>
      <c r="P60" s="100">
        <f t="shared" si="12"/>
        <v>0</v>
      </c>
      <c r="Q60" s="99">
        <f t="shared" si="13"/>
        <v>0</v>
      </c>
      <c r="R60" s="217" t="e">
        <f t="shared" si="3"/>
        <v>#DIV/0!</v>
      </c>
      <c r="S60" s="226">
        <f t="shared" si="4"/>
        <v>0</v>
      </c>
      <c r="T60" s="148" t="s">
        <v>4</v>
      </c>
      <c r="U60" s="99"/>
      <c r="V60" s="99"/>
      <c r="W60" s="99"/>
      <c r="X60" s="99"/>
      <c r="Y60" s="99"/>
      <c r="Z60" s="99"/>
      <c r="AA60" s="100">
        <f t="shared" si="16"/>
        <v>0</v>
      </c>
      <c r="AB60" s="101"/>
      <c r="AC60" s="100">
        <f t="shared" si="17"/>
        <v>0</v>
      </c>
      <c r="AD60" s="144">
        <f t="shared" si="18"/>
        <v>0</v>
      </c>
      <c r="AE60" s="147"/>
      <c r="AF60" s="146">
        <f t="shared" si="19"/>
        <v>0</v>
      </c>
      <c r="AG60" s="139"/>
      <c r="AH60" s="138" t="e">
        <f t="shared" si="20"/>
        <v>#DIV/0!</v>
      </c>
      <c r="AI60" s="99"/>
      <c r="AJ60" s="231">
        <f t="shared" si="15"/>
        <v>0</v>
      </c>
    </row>
    <row r="61" spans="1:36" ht="27.75" customHeight="1">
      <c r="A61" s="108" t="s">
        <v>128</v>
      </c>
      <c r="B61" s="104"/>
      <c r="C61" s="104"/>
      <c r="D61" s="109"/>
      <c r="E61" s="109"/>
      <c r="F61" s="110"/>
      <c r="G61" s="98" t="s">
        <v>3</v>
      </c>
      <c r="H61" s="99"/>
      <c r="I61" s="99"/>
      <c r="J61" s="99"/>
      <c r="K61" s="99"/>
      <c r="L61" s="99"/>
      <c r="M61" s="99"/>
      <c r="N61" s="100">
        <f t="shared" si="11"/>
        <v>0</v>
      </c>
      <c r="O61" s="101"/>
      <c r="P61" s="100">
        <f t="shared" si="12"/>
        <v>0</v>
      </c>
      <c r="Q61" s="99">
        <f t="shared" si="13"/>
        <v>0</v>
      </c>
      <c r="R61" s="217" t="e">
        <f t="shared" si="3"/>
        <v>#DIV/0!</v>
      </c>
      <c r="S61" s="226">
        <f t="shared" si="4"/>
        <v>0</v>
      </c>
      <c r="T61" s="148" t="s">
        <v>4</v>
      </c>
      <c r="U61" s="99"/>
      <c r="V61" s="99"/>
      <c r="W61" s="99"/>
      <c r="X61" s="99"/>
      <c r="Y61" s="99"/>
      <c r="Z61" s="99"/>
      <c r="AA61" s="100">
        <f t="shared" si="16"/>
        <v>0</v>
      </c>
      <c r="AB61" s="101"/>
      <c r="AC61" s="100">
        <f t="shared" si="17"/>
        <v>0</v>
      </c>
      <c r="AD61" s="144">
        <f t="shared" si="18"/>
        <v>0</v>
      </c>
      <c r="AE61" s="147"/>
      <c r="AF61" s="146">
        <f t="shared" si="19"/>
        <v>0</v>
      </c>
      <c r="AG61" s="139"/>
      <c r="AH61" s="138" t="e">
        <f t="shared" si="20"/>
        <v>#DIV/0!</v>
      </c>
      <c r="AI61" s="99"/>
      <c r="AJ61" s="231">
        <f t="shared" si="15"/>
        <v>0</v>
      </c>
    </row>
    <row r="62" spans="1:36" ht="27.75" customHeight="1">
      <c r="A62" s="108" t="s">
        <v>129</v>
      </c>
      <c r="B62" s="104"/>
      <c r="C62" s="104"/>
      <c r="D62" s="109"/>
      <c r="E62" s="109"/>
      <c r="F62" s="110"/>
      <c r="G62" s="98" t="s">
        <v>3</v>
      </c>
      <c r="H62" s="99"/>
      <c r="I62" s="99"/>
      <c r="J62" s="99"/>
      <c r="K62" s="99"/>
      <c r="L62" s="99"/>
      <c r="M62" s="99"/>
      <c r="N62" s="100">
        <f aca="true" t="shared" si="21" ref="N62:N68">SUM(H62:M62)</f>
        <v>0</v>
      </c>
      <c r="O62" s="101"/>
      <c r="P62" s="100">
        <f aca="true" t="shared" si="22" ref="P62:P68">SUM(N62:O62)</f>
        <v>0</v>
      </c>
      <c r="Q62" s="99">
        <f aca="true" t="shared" si="23" ref="Q62:Q68">COUNTIF(H62:M62,"&gt;0")</f>
        <v>0</v>
      </c>
      <c r="R62" s="217" t="e">
        <f t="shared" si="3"/>
        <v>#DIV/0!</v>
      </c>
      <c r="S62" s="226">
        <f t="shared" si="4"/>
        <v>0</v>
      </c>
      <c r="T62" s="148" t="s">
        <v>4</v>
      </c>
      <c r="U62" s="99"/>
      <c r="V62" s="99"/>
      <c r="W62" s="99"/>
      <c r="X62" s="99"/>
      <c r="Y62" s="99"/>
      <c r="Z62" s="99"/>
      <c r="AA62" s="100">
        <f aca="true" t="shared" si="24" ref="AA62:AA68">SUM(U62:Z62)</f>
        <v>0</v>
      </c>
      <c r="AB62" s="101"/>
      <c r="AC62" s="100">
        <f t="shared" si="17"/>
        <v>0</v>
      </c>
      <c r="AD62" s="144">
        <f t="shared" si="18"/>
        <v>0</v>
      </c>
      <c r="AE62" s="147"/>
      <c r="AF62" s="146">
        <f t="shared" si="19"/>
        <v>0</v>
      </c>
      <c r="AG62" s="139"/>
      <c r="AH62" s="138" t="e">
        <f t="shared" si="20"/>
        <v>#DIV/0!</v>
      </c>
      <c r="AI62" s="99"/>
      <c r="AJ62" s="231">
        <f t="shared" si="15"/>
        <v>0</v>
      </c>
    </row>
    <row r="63" spans="1:36" ht="27.75" customHeight="1">
      <c r="A63" s="108" t="s">
        <v>130</v>
      </c>
      <c r="B63" s="104"/>
      <c r="C63" s="104"/>
      <c r="D63" s="109"/>
      <c r="E63" s="109"/>
      <c r="F63" s="110"/>
      <c r="G63" s="98" t="s">
        <v>3</v>
      </c>
      <c r="H63" s="99"/>
      <c r="I63" s="99"/>
      <c r="J63" s="99"/>
      <c r="K63" s="99"/>
      <c r="L63" s="99"/>
      <c r="M63" s="99"/>
      <c r="N63" s="100">
        <f t="shared" si="21"/>
        <v>0</v>
      </c>
      <c r="O63" s="101"/>
      <c r="P63" s="100">
        <f t="shared" si="22"/>
        <v>0</v>
      </c>
      <c r="Q63" s="99">
        <f t="shared" si="23"/>
        <v>0</v>
      </c>
      <c r="R63" s="151" t="e">
        <f>P63/Q63</f>
        <v>#DIV/0!</v>
      </c>
      <c r="S63" s="226">
        <f t="shared" si="4"/>
        <v>0</v>
      </c>
      <c r="T63" s="148" t="s">
        <v>4</v>
      </c>
      <c r="U63" s="99"/>
      <c r="V63" s="99"/>
      <c r="W63" s="99"/>
      <c r="X63" s="99"/>
      <c r="Y63" s="99"/>
      <c r="Z63" s="99"/>
      <c r="AA63" s="100">
        <f t="shared" si="24"/>
        <v>0</v>
      </c>
      <c r="AB63" s="101"/>
      <c r="AC63" s="100">
        <f t="shared" si="17"/>
        <v>0</v>
      </c>
      <c r="AD63" s="144">
        <f t="shared" si="18"/>
        <v>0</v>
      </c>
      <c r="AE63" s="147"/>
      <c r="AF63" s="146">
        <f t="shared" si="19"/>
        <v>0</v>
      </c>
      <c r="AG63" s="139"/>
      <c r="AH63" s="138" t="e">
        <f t="shared" si="20"/>
        <v>#DIV/0!</v>
      </c>
      <c r="AI63" s="99"/>
      <c r="AJ63" s="231">
        <f t="shared" si="15"/>
        <v>0</v>
      </c>
    </row>
    <row r="64" spans="1:33" ht="27.75" customHeight="1">
      <c r="A64" s="21"/>
      <c r="D64" s="22"/>
      <c r="E64" s="22"/>
      <c r="F64" s="79"/>
      <c r="G64" s="23"/>
      <c r="H64" s="37"/>
      <c r="I64" s="37"/>
      <c r="J64" s="37"/>
      <c r="K64" s="37"/>
      <c r="L64" s="37"/>
      <c r="M64" s="37"/>
      <c r="N64" s="38">
        <f t="shared" si="21"/>
        <v>0</v>
      </c>
      <c r="O64" s="39"/>
      <c r="P64" s="38">
        <f t="shared" si="22"/>
        <v>0</v>
      </c>
      <c r="Q64" s="135">
        <f t="shared" si="23"/>
        <v>0</v>
      </c>
      <c r="R64" s="60"/>
      <c r="S64" s="60"/>
      <c r="T64" s="30"/>
      <c r="U64" s="33"/>
      <c r="V64" s="33"/>
      <c r="W64" s="33"/>
      <c r="X64" s="33"/>
      <c r="Y64" s="33"/>
      <c r="Z64" s="33"/>
      <c r="AA64" s="34">
        <f t="shared" si="24"/>
        <v>0</v>
      </c>
      <c r="AB64" s="50"/>
      <c r="AC64" s="34">
        <f>SUM(AA64:AB64,P64)</f>
        <v>0</v>
      </c>
      <c r="AD64" s="35"/>
      <c r="AE64" s="35"/>
      <c r="AF64" s="36">
        <f>COUNTIF(U64:Z64,"&gt;0")+Q64</f>
        <v>0</v>
      </c>
      <c r="AG64" s="60"/>
    </row>
    <row r="65" spans="1:33" ht="27.75" customHeight="1">
      <c r="A65" s="21"/>
      <c r="D65" s="22"/>
      <c r="E65" s="22"/>
      <c r="F65" s="79"/>
      <c r="G65" s="23"/>
      <c r="H65" s="37"/>
      <c r="I65" s="37"/>
      <c r="J65" s="37"/>
      <c r="K65" s="37"/>
      <c r="L65" s="37"/>
      <c r="M65" s="37"/>
      <c r="N65" s="38">
        <f t="shared" si="21"/>
        <v>0</v>
      </c>
      <c r="O65" s="39"/>
      <c r="P65" s="38">
        <f t="shared" si="22"/>
        <v>0</v>
      </c>
      <c r="Q65" s="135">
        <f t="shared" si="23"/>
        <v>0</v>
      </c>
      <c r="R65" s="60"/>
      <c r="S65" s="60"/>
      <c r="T65" s="30"/>
      <c r="U65" s="33"/>
      <c r="V65" s="33"/>
      <c r="W65" s="33"/>
      <c r="X65" s="33"/>
      <c r="Y65" s="33"/>
      <c r="Z65" s="33"/>
      <c r="AA65" s="34">
        <f t="shared" si="24"/>
        <v>0</v>
      </c>
      <c r="AB65" s="50"/>
      <c r="AC65" s="34">
        <f>SUM(AA65:AB65,P65)</f>
        <v>0</v>
      </c>
      <c r="AD65" s="35"/>
      <c r="AE65" s="35"/>
      <c r="AF65" s="36">
        <f>COUNTIF(U65:Z65,"&gt;0")+Q65</f>
        <v>0</v>
      </c>
      <c r="AG65" s="60"/>
    </row>
    <row r="66" spans="1:33" ht="27.75" customHeight="1">
      <c r="A66" s="21"/>
      <c r="D66" s="22"/>
      <c r="E66" s="22"/>
      <c r="F66" s="79"/>
      <c r="G66" s="23"/>
      <c r="H66" s="37"/>
      <c r="I66" s="37"/>
      <c r="J66" s="37"/>
      <c r="K66" s="37"/>
      <c r="L66" s="37"/>
      <c r="M66" s="37"/>
      <c r="N66" s="38">
        <f t="shared" si="21"/>
        <v>0</v>
      </c>
      <c r="O66" s="39"/>
      <c r="P66" s="38">
        <f t="shared" si="22"/>
        <v>0</v>
      </c>
      <c r="Q66" s="135">
        <f t="shared" si="23"/>
        <v>0</v>
      </c>
      <c r="R66" s="60"/>
      <c r="S66" s="60"/>
      <c r="T66" s="30"/>
      <c r="U66" s="33"/>
      <c r="V66" s="33"/>
      <c r="W66" s="33"/>
      <c r="X66" s="33"/>
      <c r="Y66" s="33"/>
      <c r="Z66" s="33"/>
      <c r="AA66" s="34">
        <f t="shared" si="24"/>
        <v>0</v>
      </c>
      <c r="AB66" s="50"/>
      <c r="AC66" s="34">
        <f>SUM(AA66:AB66,P66)</f>
        <v>0</v>
      </c>
      <c r="AD66" s="35"/>
      <c r="AE66" s="35"/>
      <c r="AF66" s="36">
        <f>COUNTIF(U66:Z66,"&gt;0")+Q66</f>
        <v>0</v>
      </c>
      <c r="AG66" s="60"/>
    </row>
    <row r="67" spans="1:33" ht="27.75" customHeight="1">
      <c r="A67" s="21"/>
      <c r="D67" s="22"/>
      <c r="E67" s="22"/>
      <c r="F67" s="79"/>
      <c r="G67" s="23"/>
      <c r="H67" s="37"/>
      <c r="I67" s="37"/>
      <c r="J67" s="37"/>
      <c r="K67" s="37"/>
      <c r="L67" s="37"/>
      <c r="M67" s="37"/>
      <c r="N67" s="38">
        <f t="shared" si="21"/>
        <v>0</v>
      </c>
      <c r="O67" s="39"/>
      <c r="P67" s="38">
        <f t="shared" si="22"/>
        <v>0</v>
      </c>
      <c r="Q67" s="135">
        <f t="shared" si="23"/>
        <v>0</v>
      </c>
      <c r="R67" s="60"/>
      <c r="S67" s="60"/>
      <c r="T67" s="30"/>
      <c r="U67" s="33"/>
      <c r="V67" s="33"/>
      <c r="W67" s="33"/>
      <c r="X67" s="33"/>
      <c r="Y67" s="33"/>
      <c r="Z67" s="33"/>
      <c r="AA67" s="34">
        <f t="shared" si="24"/>
        <v>0</v>
      </c>
      <c r="AB67" s="50"/>
      <c r="AC67" s="34">
        <f>SUM(AA67:AB67,P67)</f>
        <v>0</v>
      </c>
      <c r="AD67" s="35"/>
      <c r="AE67" s="35"/>
      <c r="AF67" s="36">
        <f>COUNTIF(U67:Z67,"&gt;0")+Q67</f>
        <v>0</v>
      </c>
      <c r="AG67" s="60"/>
    </row>
    <row r="68" spans="1:33" ht="27.75" customHeight="1">
      <c r="A68" s="21"/>
      <c r="D68" s="22"/>
      <c r="E68" s="22"/>
      <c r="F68" s="79"/>
      <c r="G68" s="23"/>
      <c r="H68" s="37"/>
      <c r="I68" s="37"/>
      <c r="J68" s="37"/>
      <c r="K68" s="37"/>
      <c r="L68" s="37"/>
      <c r="M68" s="37"/>
      <c r="N68" s="38">
        <f t="shared" si="21"/>
        <v>0</v>
      </c>
      <c r="O68" s="39"/>
      <c r="P68" s="38">
        <f t="shared" si="22"/>
        <v>0</v>
      </c>
      <c r="Q68" s="135">
        <f t="shared" si="23"/>
        <v>0</v>
      </c>
      <c r="R68" s="60"/>
      <c r="S68" s="60"/>
      <c r="T68" s="30"/>
      <c r="U68" s="33"/>
      <c r="V68" s="33"/>
      <c r="W68" s="33"/>
      <c r="X68" s="33"/>
      <c r="Y68" s="33"/>
      <c r="Z68" s="33"/>
      <c r="AA68" s="34">
        <f t="shared" si="24"/>
        <v>0</v>
      </c>
      <c r="AB68" s="50"/>
      <c r="AC68" s="34">
        <f>SUM(AA68:AB68,P68)</f>
        <v>0</v>
      </c>
      <c r="AD68" s="35"/>
      <c r="AE68" s="35"/>
      <c r="AF68" s="36">
        <f>COUNTIF(U68:Z68,"&gt;0")+Q68</f>
        <v>0</v>
      </c>
      <c r="AG68" s="60"/>
    </row>
    <row r="69" spans="1:6" ht="27.75" customHeight="1">
      <c r="A69" s="21"/>
      <c r="F69" s="79"/>
    </row>
    <row r="70" ht="12.75">
      <c r="F70" s="79"/>
    </row>
    <row r="71" ht="12.75">
      <c r="F71" s="79"/>
    </row>
    <row r="72" ht="12.75">
      <c r="F72" s="79"/>
    </row>
    <row r="73" ht="12.75">
      <c r="F73" s="79"/>
    </row>
    <row r="74" ht="12.75">
      <c r="F74" s="79"/>
    </row>
    <row r="75" ht="12.75">
      <c r="F75" s="79"/>
    </row>
    <row r="76" ht="12.75">
      <c r="F76" s="79"/>
    </row>
    <row r="77" ht="12.75">
      <c r="F77" s="79"/>
    </row>
    <row r="78" ht="12.75">
      <c r="F78" s="79"/>
    </row>
    <row r="79" ht="12.75">
      <c r="F79" s="79"/>
    </row>
    <row r="80" ht="12.75">
      <c r="F80" s="79"/>
    </row>
    <row r="81" ht="12.75">
      <c r="F81" s="79"/>
    </row>
    <row r="82" ht="12.75">
      <c r="F82" s="79"/>
    </row>
    <row r="83" ht="12.75">
      <c r="F83" s="79"/>
    </row>
    <row r="84" ht="12.75">
      <c r="F84" s="79"/>
    </row>
    <row r="85" ht="12.75">
      <c r="F85" s="79"/>
    </row>
    <row r="86" ht="12.75">
      <c r="F86" s="79"/>
    </row>
    <row r="87" ht="12.75">
      <c r="F87" s="79"/>
    </row>
    <row r="88" ht="12.75">
      <c r="F88" s="79"/>
    </row>
    <row r="89" ht="12.75">
      <c r="F89" s="79"/>
    </row>
    <row r="90" ht="12.75">
      <c r="F90" s="79"/>
    </row>
    <row r="91" ht="12.75">
      <c r="F91" s="79"/>
    </row>
    <row r="92" ht="12.75">
      <c r="F92" s="79"/>
    </row>
    <row r="93" ht="12.75">
      <c r="F93" s="79"/>
    </row>
    <row r="94" ht="12.75">
      <c r="F94" s="79"/>
    </row>
    <row r="95" ht="12.75">
      <c r="F95" s="79"/>
    </row>
    <row r="96" ht="12.75">
      <c r="F96" s="79"/>
    </row>
    <row r="97" ht="12.75">
      <c r="F97" s="79"/>
    </row>
    <row r="98" ht="12.75">
      <c r="F98" s="79"/>
    </row>
    <row r="99" ht="12.75">
      <c r="F99" s="79"/>
    </row>
    <row r="100" ht="12.75">
      <c r="F100" s="79"/>
    </row>
    <row r="101" ht="12.75">
      <c r="F101" s="79"/>
    </row>
    <row r="102" ht="12.75">
      <c r="F102" s="79"/>
    </row>
    <row r="103" ht="12.75">
      <c r="F103" s="79"/>
    </row>
    <row r="104" ht="12.75">
      <c r="F104" s="79"/>
    </row>
    <row r="105" ht="12.75">
      <c r="F105" s="79"/>
    </row>
    <row r="106" ht="12.75">
      <c r="F106" s="79"/>
    </row>
    <row r="107" ht="12.75">
      <c r="F107" s="79"/>
    </row>
    <row r="108" ht="12.75">
      <c r="F108" s="79"/>
    </row>
    <row r="109" ht="12.75">
      <c r="F109" s="79"/>
    </row>
    <row r="110" ht="12.75">
      <c r="F110" s="79"/>
    </row>
    <row r="111" ht="12.75">
      <c r="F111" s="79"/>
    </row>
    <row r="112" ht="12.75">
      <c r="F112" s="79"/>
    </row>
    <row r="113" ht="12.75">
      <c r="F113" s="79"/>
    </row>
    <row r="114" ht="12.75">
      <c r="F114" s="79"/>
    </row>
    <row r="115" ht="12.75">
      <c r="F115" s="79"/>
    </row>
    <row r="116" ht="12.75">
      <c r="F116" s="79"/>
    </row>
    <row r="117" ht="12.75">
      <c r="F117" s="79"/>
    </row>
    <row r="118" ht="12.75">
      <c r="F118" s="79"/>
    </row>
    <row r="119" ht="12.75">
      <c r="F119" s="79"/>
    </row>
    <row r="120" ht="12.75">
      <c r="F120" s="79"/>
    </row>
    <row r="121" ht="12.75">
      <c r="F121" s="79"/>
    </row>
    <row r="122" ht="12.75">
      <c r="F122" s="79"/>
    </row>
    <row r="123" ht="12.75">
      <c r="F123" s="79"/>
    </row>
    <row r="124" ht="12.75">
      <c r="F124" s="79"/>
    </row>
    <row r="125" ht="12.75">
      <c r="F125" s="79"/>
    </row>
    <row r="126" ht="12.75">
      <c r="F126" s="79"/>
    </row>
    <row r="127" ht="12.75">
      <c r="F127" s="79"/>
    </row>
    <row r="128" ht="12.75">
      <c r="F128" s="79"/>
    </row>
    <row r="129" ht="12.75">
      <c r="F129" s="79"/>
    </row>
    <row r="130" ht="12.75">
      <c r="F130" s="79"/>
    </row>
    <row r="131" ht="12.75">
      <c r="F131" s="79"/>
    </row>
    <row r="132" ht="12.75">
      <c r="F132" s="79"/>
    </row>
    <row r="133" ht="12.75">
      <c r="F133" s="79"/>
    </row>
    <row r="134" ht="12.75">
      <c r="F134" s="79"/>
    </row>
    <row r="135" ht="12.75">
      <c r="F135" s="79"/>
    </row>
    <row r="136" ht="12.75">
      <c r="F136" s="79"/>
    </row>
    <row r="137" ht="12.75">
      <c r="F137" s="79"/>
    </row>
    <row r="138" ht="12.75">
      <c r="F138" s="79"/>
    </row>
    <row r="139" ht="12.75">
      <c r="F139" s="79"/>
    </row>
    <row r="140" ht="12.75">
      <c r="F140" s="79"/>
    </row>
    <row r="141" ht="12.75">
      <c r="F141" s="79"/>
    </row>
    <row r="142" ht="12.75">
      <c r="F142" s="79"/>
    </row>
    <row r="143" ht="12.75">
      <c r="F143" s="79"/>
    </row>
    <row r="144" ht="12.75">
      <c r="F144" s="79"/>
    </row>
    <row r="145" ht="12.75">
      <c r="F145" s="79"/>
    </row>
    <row r="146" ht="12.75">
      <c r="F146" s="79"/>
    </row>
    <row r="147" ht="12.75">
      <c r="F147" s="79"/>
    </row>
    <row r="148" ht="12.75">
      <c r="F148" s="79"/>
    </row>
    <row r="149" ht="12.75">
      <c r="F149" s="79"/>
    </row>
    <row r="150" ht="12.75">
      <c r="F150" s="79"/>
    </row>
    <row r="151" ht="12.75">
      <c r="F151" s="79"/>
    </row>
    <row r="152" ht="12.75">
      <c r="F152" s="79"/>
    </row>
    <row r="153" ht="12.75">
      <c r="F153" s="79"/>
    </row>
    <row r="154" ht="12.75">
      <c r="F154" s="79"/>
    </row>
    <row r="155" ht="12.75">
      <c r="F155" s="79"/>
    </row>
    <row r="156" ht="12.75">
      <c r="F156" s="79"/>
    </row>
    <row r="157" ht="12.75">
      <c r="F157" s="79"/>
    </row>
    <row r="158" ht="12.75">
      <c r="F158" s="79"/>
    </row>
    <row r="159" ht="12.75">
      <c r="F159" s="79"/>
    </row>
    <row r="160" ht="12.75">
      <c r="F160" s="79"/>
    </row>
    <row r="161" ht="12.75">
      <c r="F161" s="79"/>
    </row>
    <row r="162" ht="12.75">
      <c r="F162" s="79"/>
    </row>
    <row r="163" ht="12.75">
      <c r="F163" s="79"/>
    </row>
    <row r="164" ht="12.75">
      <c r="F164" s="79"/>
    </row>
    <row r="165" ht="12.75">
      <c r="F165" s="79"/>
    </row>
    <row r="166" ht="12.75">
      <c r="F166" s="79"/>
    </row>
    <row r="167" ht="12.75">
      <c r="F167" s="79"/>
    </row>
    <row r="168" ht="12.75">
      <c r="F168" s="79"/>
    </row>
    <row r="169" ht="12.75">
      <c r="F169" s="79"/>
    </row>
    <row r="170" ht="12.75">
      <c r="F170" s="79"/>
    </row>
    <row r="171" ht="12.75">
      <c r="F171" s="79"/>
    </row>
    <row r="172" ht="12.75">
      <c r="F172" s="79"/>
    </row>
    <row r="173" ht="12.75">
      <c r="F173" s="79"/>
    </row>
    <row r="174" ht="12.75">
      <c r="F174" s="79"/>
    </row>
    <row r="175" ht="12.75">
      <c r="F175" s="79"/>
    </row>
    <row r="176" ht="12.75">
      <c r="F176" s="79"/>
    </row>
    <row r="177" ht="12.75">
      <c r="F177" s="79"/>
    </row>
    <row r="178" ht="12.75">
      <c r="F178" s="79"/>
    </row>
    <row r="179" ht="12.75">
      <c r="F179" s="79"/>
    </row>
    <row r="180" ht="12.75">
      <c r="F180" s="79"/>
    </row>
    <row r="181" ht="12.75">
      <c r="F181" s="79"/>
    </row>
    <row r="182" ht="12.75">
      <c r="F182" s="79"/>
    </row>
    <row r="183" ht="12.75">
      <c r="F183" s="79"/>
    </row>
    <row r="184" ht="12.75">
      <c r="F184" s="79"/>
    </row>
    <row r="185" ht="12.75">
      <c r="F185" s="79"/>
    </row>
    <row r="186" ht="12.75">
      <c r="F186" s="79"/>
    </row>
    <row r="187" ht="12.75">
      <c r="F187" s="79"/>
    </row>
    <row r="188" ht="12.75">
      <c r="F188" s="79"/>
    </row>
    <row r="189" ht="12.75">
      <c r="F189" s="79"/>
    </row>
    <row r="190" ht="12.75">
      <c r="F190" s="79"/>
    </row>
    <row r="191" ht="12.75">
      <c r="F191" s="79"/>
    </row>
    <row r="192" ht="12.75">
      <c r="F192" s="79"/>
    </row>
    <row r="193" ht="12.75">
      <c r="F193" s="79"/>
    </row>
    <row r="194" ht="12.75">
      <c r="F194" s="79"/>
    </row>
    <row r="195" ht="12.75">
      <c r="F195" s="79"/>
    </row>
    <row r="196" ht="12.75">
      <c r="F196" s="79"/>
    </row>
    <row r="197" ht="12.75">
      <c r="F197" s="79"/>
    </row>
    <row r="198" ht="12.75">
      <c r="F198" s="79"/>
    </row>
    <row r="199" ht="12.75">
      <c r="F199" s="79"/>
    </row>
    <row r="200" ht="12.75">
      <c r="F200" s="79"/>
    </row>
    <row r="201" ht="12.75">
      <c r="F201" s="79"/>
    </row>
    <row r="202" ht="12.75">
      <c r="F202" s="79"/>
    </row>
    <row r="203" ht="12.75">
      <c r="F203" s="79"/>
    </row>
    <row r="204" ht="12.75">
      <c r="F204" s="79"/>
    </row>
    <row r="205" ht="12.75">
      <c r="F205" s="79"/>
    </row>
    <row r="206" ht="12.75">
      <c r="F206" s="79"/>
    </row>
    <row r="207" ht="12.75">
      <c r="F207" s="79"/>
    </row>
    <row r="208" ht="12.75">
      <c r="F208" s="79"/>
    </row>
    <row r="209" ht="12.75">
      <c r="F209" s="79"/>
    </row>
    <row r="210" ht="12.75">
      <c r="F210" s="79"/>
    </row>
    <row r="211" ht="12.75">
      <c r="F211" s="79"/>
    </row>
    <row r="212" ht="12.75">
      <c r="F212" s="79"/>
    </row>
    <row r="213" ht="12.75">
      <c r="F213" s="79"/>
    </row>
    <row r="214" ht="12.75">
      <c r="F214" s="79"/>
    </row>
    <row r="215" ht="12.75">
      <c r="F215" s="79"/>
    </row>
    <row r="216" ht="12.75">
      <c r="F216" s="79"/>
    </row>
    <row r="217" ht="12.75">
      <c r="F217" s="79"/>
    </row>
    <row r="218" ht="12.75">
      <c r="F218" s="79"/>
    </row>
    <row r="219" ht="12.75">
      <c r="F219" s="79"/>
    </row>
    <row r="220" ht="12.75">
      <c r="F220" s="79"/>
    </row>
    <row r="221" ht="12.75">
      <c r="F221" s="79"/>
    </row>
    <row r="222" ht="12.75">
      <c r="F222" s="79"/>
    </row>
    <row r="223" ht="12.75">
      <c r="F223" s="79"/>
    </row>
    <row r="224" ht="12.75">
      <c r="F224" s="79"/>
    </row>
    <row r="225" ht="12.75">
      <c r="F225" s="79"/>
    </row>
    <row r="226" ht="12.75">
      <c r="F226" s="79"/>
    </row>
    <row r="227" ht="12.75">
      <c r="F227" s="79"/>
    </row>
    <row r="228" ht="12.75">
      <c r="F228" s="79"/>
    </row>
    <row r="229" ht="12.75">
      <c r="F229" s="79"/>
    </row>
    <row r="230" ht="12.75">
      <c r="F230" s="79"/>
    </row>
    <row r="231" ht="12.75">
      <c r="F231" s="79"/>
    </row>
    <row r="232" ht="12.75">
      <c r="F232" s="79"/>
    </row>
    <row r="233" ht="12.75">
      <c r="F233" s="79"/>
    </row>
    <row r="234" ht="12.75">
      <c r="F234" s="79"/>
    </row>
    <row r="235" ht="12.75">
      <c r="F235" s="79"/>
    </row>
    <row r="236" ht="12.75">
      <c r="F236" s="79"/>
    </row>
    <row r="237" ht="12.75">
      <c r="F237" s="79"/>
    </row>
    <row r="238" ht="12.75">
      <c r="F238" s="79"/>
    </row>
    <row r="239" ht="12.75">
      <c r="F239" s="79"/>
    </row>
    <row r="240" ht="12.75">
      <c r="F240" s="79"/>
    </row>
    <row r="241" ht="12.75">
      <c r="F241" s="79"/>
    </row>
    <row r="242" ht="12.75">
      <c r="F242" s="79"/>
    </row>
    <row r="243" ht="12.75">
      <c r="F243" s="79"/>
    </row>
    <row r="244" ht="12.75">
      <c r="F244" s="79"/>
    </row>
    <row r="245" ht="12.75">
      <c r="F245" s="79"/>
    </row>
    <row r="246" ht="12.75">
      <c r="F246" s="79"/>
    </row>
    <row r="247" ht="12.75">
      <c r="F247" s="79"/>
    </row>
    <row r="248" ht="12.75">
      <c r="F248" s="79"/>
    </row>
    <row r="249" ht="12.75">
      <c r="F249" s="79"/>
    </row>
    <row r="250" ht="12.75">
      <c r="F250" s="79"/>
    </row>
    <row r="251" ht="12.75">
      <c r="F251" s="79"/>
    </row>
    <row r="252" ht="12.75">
      <c r="F252" s="79"/>
    </row>
    <row r="253" ht="12.75">
      <c r="F253" s="79"/>
    </row>
    <row r="254" ht="12.75">
      <c r="F254" s="79"/>
    </row>
    <row r="255" ht="12.75">
      <c r="F255" s="79"/>
    </row>
    <row r="256" ht="12.75">
      <c r="F256" s="79"/>
    </row>
    <row r="257" ht="12.75">
      <c r="F257" s="79"/>
    </row>
    <row r="258" ht="12.75">
      <c r="F258" s="79"/>
    </row>
    <row r="259" ht="12.75">
      <c r="F259" s="79"/>
    </row>
    <row r="260" ht="12.75">
      <c r="F260" s="79"/>
    </row>
    <row r="261" ht="12.75">
      <c r="F261" s="79"/>
    </row>
    <row r="262" ht="12.75">
      <c r="F262" s="79"/>
    </row>
    <row r="263" ht="12.75">
      <c r="F263" s="79"/>
    </row>
    <row r="264" ht="12.75">
      <c r="F264" s="79"/>
    </row>
    <row r="265" ht="12.75">
      <c r="F265" s="79"/>
    </row>
    <row r="266" ht="12.75">
      <c r="F266" s="79"/>
    </row>
    <row r="267" ht="12.75">
      <c r="F267" s="79"/>
    </row>
    <row r="268" ht="12.75">
      <c r="F268" s="79"/>
    </row>
    <row r="269" ht="12.75">
      <c r="F269" s="79"/>
    </row>
    <row r="270" ht="12.75">
      <c r="F270" s="79"/>
    </row>
    <row r="271" ht="12.75">
      <c r="F271" s="79"/>
    </row>
    <row r="272" ht="12.75">
      <c r="F272" s="79"/>
    </row>
    <row r="273" ht="12.75">
      <c r="F273" s="79"/>
    </row>
    <row r="274" ht="12.75">
      <c r="F274" s="79"/>
    </row>
    <row r="275" ht="12.75">
      <c r="F275" s="79"/>
    </row>
    <row r="276" ht="12.75">
      <c r="F276" s="79"/>
    </row>
    <row r="277" ht="12.75">
      <c r="F277" s="79"/>
    </row>
    <row r="278" ht="12.75">
      <c r="F278" s="79"/>
    </row>
    <row r="279" ht="12.75">
      <c r="F279" s="79"/>
    </row>
    <row r="280" ht="12.75">
      <c r="F280" s="79"/>
    </row>
    <row r="281" ht="12.75">
      <c r="F281" s="79"/>
    </row>
    <row r="282" ht="12.75">
      <c r="F282" s="79"/>
    </row>
    <row r="283" ht="12.75">
      <c r="F283" s="79"/>
    </row>
    <row r="284" ht="12.75">
      <c r="F284" s="79"/>
    </row>
    <row r="285" ht="12.75">
      <c r="F285" s="79"/>
    </row>
    <row r="286" ht="12.75">
      <c r="F286" s="79"/>
    </row>
    <row r="287" ht="12.75">
      <c r="F287" s="79"/>
    </row>
    <row r="288" ht="12.75">
      <c r="F288" s="79"/>
    </row>
    <row r="289" ht="12.75">
      <c r="F289" s="79"/>
    </row>
    <row r="290" ht="12.75">
      <c r="F290" s="79"/>
    </row>
    <row r="291" ht="12.75">
      <c r="F291" s="79"/>
    </row>
    <row r="292" ht="12.75">
      <c r="F292" s="79"/>
    </row>
    <row r="293" ht="12.75">
      <c r="F293" s="79"/>
    </row>
    <row r="294" ht="12.75">
      <c r="F294" s="79"/>
    </row>
    <row r="295" ht="12.75">
      <c r="F295" s="79"/>
    </row>
    <row r="296" ht="12.75">
      <c r="F296" s="79"/>
    </row>
    <row r="297" ht="12.75">
      <c r="F297" s="79"/>
    </row>
    <row r="298" ht="12.75">
      <c r="F298" s="79"/>
    </row>
    <row r="299" ht="12.75">
      <c r="F299" s="79"/>
    </row>
    <row r="300" ht="12.75">
      <c r="F300" s="79"/>
    </row>
    <row r="301" ht="12.75">
      <c r="F301" s="79"/>
    </row>
    <row r="302" ht="12.75">
      <c r="F302" s="79"/>
    </row>
    <row r="303" ht="12.75">
      <c r="F303" s="79"/>
    </row>
    <row r="304" ht="12.75">
      <c r="F304" s="79"/>
    </row>
    <row r="305" ht="12.75">
      <c r="F305" s="79"/>
    </row>
    <row r="306" ht="12.75">
      <c r="F306" s="79"/>
    </row>
    <row r="307" ht="12.75">
      <c r="F307" s="79"/>
    </row>
    <row r="308" ht="12.75">
      <c r="F308" s="79"/>
    </row>
    <row r="309" ht="12.75">
      <c r="F309" s="79"/>
    </row>
    <row r="310" ht="12.75">
      <c r="F310" s="79"/>
    </row>
    <row r="311" ht="12.75">
      <c r="F311" s="79"/>
    </row>
    <row r="312" ht="12.75">
      <c r="F312" s="79"/>
    </row>
    <row r="313" ht="12.75">
      <c r="F313" s="79"/>
    </row>
    <row r="314" ht="12.75">
      <c r="F314" s="79"/>
    </row>
    <row r="315" ht="12.75">
      <c r="F315" s="79"/>
    </row>
    <row r="316" ht="12.75">
      <c r="F316" s="79"/>
    </row>
    <row r="317" ht="12.75">
      <c r="F317" s="79"/>
    </row>
    <row r="318" ht="12.75">
      <c r="F318" s="79"/>
    </row>
    <row r="319" ht="12.75">
      <c r="F319" s="79"/>
    </row>
    <row r="320" ht="12.75">
      <c r="F320" s="79"/>
    </row>
    <row r="321" ht="12.75">
      <c r="F321" s="79"/>
    </row>
    <row r="322" ht="12.75">
      <c r="F322" s="79"/>
    </row>
    <row r="323" ht="12.75">
      <c r="F323" s="79"/>
    </row>
    <row r="324" ht="12.75">
      <c r="F324" s="79"/>
    </row>
    <row r="325" ht="12.75">
      <c r="F325" s="79"/>
    </row>
    <row r="326" ht="12.75">
      <c r="F326" s="79"/>
    </row>
    <row r="327" ht="12.75">
      <c r="F327" s="79"/>
    </row>
    <row r="328" ht="12.75">
      <c r="F328" s="79"/>
    </row>
    <row r="329" ht="12.75">
      <c r="F329" s="79"/>
    </row>
    <row r="330" ht="12.75">
      <c r="F330" s="79"/>
    </row>
    <row r="331" ht="12.75">
      <c r="F331" s="79"/>
    </row>
    <row r="332" ht="12.75">
      <c r="F332" s="79"/>
    </row>
    <row r="333" ht="12.75">
      <c r="F333" s="79"/>
    </row>
    <row r="334" ht="12.75">
      <c r="F334" s="79"/>
    </row>
    <row r="335" ht="12.75">
      <c r="F335" s="79"/>
    </row>
    <row r="336" ht="12.75">
      <c r="F336" s="79"/>
    </row>
    <row r="337" ht="12.75">
      <c r="F337" s="79"/>
    </row>
    <row r="338" ht="12.75">
      <c r="F338" s="79"/>
    </row>
    <row r="339" ht="12.75">
      <c r="F339" s="79"/>
    </row>
    <row r="340" ht="12.75">
      <c r="F340" s="79"/>
    </row>
    <row r="341" ht="12.75">
      <c r="F341" s="79"/>
    </row>
    <row r="342" ht="12.75">
      <c r="F342" s="79"/>
    </row>
    <row r="343" ht="12.75">
      <c r="F343" s="79"/>
    </row>
    <row r="344" ht="12.75">
      <c r="F344" s="79"/>
    </row>
    <row r="345" ht="12.75">
      <c r="F345" s="79"/>
    </row>
    <row r="346" ht="12.75">
      <c r="F346" s="79"/>
    </row>
    <row r="347" ht="12.75">
      <c r="F347" s="79"/>
    </row>
    <row r="348" ht="12.75">
      <c r="F348" s="79"/>
    </row>
    <row r="349" ht="12.75">
      <c r="F349" s="79"/>
    </row>
    <row r="350" ht="12.75">
      <c r="F350" s="79"/>
    </row>
    <row r="351" ht="12.75">
      <c r="F351" s="79"/>
    </row>
    <row r="352" ht="12.75">
      <c r="F352" s="79"/>
    </row>
    <row r="353" ht="12.75">
      <c r="F353" s="79"/>
    </row>
    <row r="354" ht="12.75">
      <c r="F354" s="79"/>
    </row>
    <row r="355" ht="12.75">
      <c r="F355" s="79"/>
    </row>
    <row r="356" ht="12.75">
      <c r="F356" s="79"/>
    </row>
    <row r="357" ht="12.75">
      <c r="F357" s="79"/>
    </row>
    <row r="358" ht="12.75">
      <c r="F358" s="79"/>
    </row>
    <row r="359" ht="12.75">
      <c r="F359" s="79"/>
    </row>
    <row r="360" ht="12.75">
      <c r="F360" s="79"/>
    </row>
    <row r="361" ht="12.75">
      <c r="F361" s="79"/>
    </row>
    <row r="362" ht="12.75">
      <c r="F362" s="79"/>
    </row>
    <row r="363" ht="12.75">
      <c r="F363" s="79"/>
    </row>
    <row r="364" ht="12.75">
      <c r="F364" s="79"/>
    </row>
    <row r="365" ht="12.75">
      <c r="F365" s="79"/>
    </row>
    <row r="366" ht="12.75">
      <c r="F366" s="79"/>
    </row>
    <row r="367" ht="12.75">
      <c r="F367" s="79"/>
    </row>
    <row r="368" ht="12.75">
      <c r="F368" s="79"/>
    </row>
    <row r="369" ht="12.75">
      <c r="F369" s="79"/>
    </row>
    <row r="370" ht="12.75">
      <c r="F370" s="79"/>
    </row>
    <row r="371" ht="12.75">
      <c r="F371" s="79"/>
    </row>
    <row r="372" ht="12.75">
      <c r="F372" s="79"/>
    </row>
    <row r="373" ht="12.75">
      <c r="F373" s="79"/>
    </row>
    <row r="374" ht="12.75">
      <c r="F374" s="79"/>
    </row>
    <row r="375" ht="12.75">
      <c r="F375" s="79"/>
    </row>
    <row r="376" ht="12.75">
      <c r="F376" s="79"/>
    </row>
    <row r="377" ht="12.75">
      <c r="F377" s="79"/>
    </row>
    <row r="378" ht="12.75">
      <c r="F378" s="79"/>
    </row>
    <row r="379" ht="12.75">
      <c r="F379" s="79"/>
    </row>
    <row r="380" ht="12.75">
      <c r="F380" s="79"/>
    </row>
    <row r="381" ht="12.75">
      <c r="F381" s="79"/>
    </row>
    <row r="382" ht="12.75">
      <c r="F382" s="79"/>
    </row>
    <row r="383" ht="12.75">
      <c r="F383" s="79"/>
    </row>
    <row r="384" ht="12.75">
      <c r="F384" s="79"/>
    </row>
    <row r="385" ht="12.75">
      <c r="F385" s="79"/>
    </row>
    <row r="386" ht="12.75">
      <c r="F386" s="79"/>
    </row>
    <row r="387" ht="12.75">
      <c r="F387" s="79"/>
    </row>
    <row r="388" ht="12.75">
      <c r="F388" s="79"/>
    </row>
    <row r="389" ht="12.75">
      <c r="F389" s="79"/>
    </row>
    <row r="390" ht="12.75">
      <c r="F390" s="79"/>
    </row>
    <row r="391" ht="12.75">
      <c r="F391" s="79"/>
    </row>
    <row r="392" ht="12.75">
      <c r="F392" s="79"/>
    </row>
    <row r="393" ht="12.75">
      <c r="F393" s="79"/>
    </row>
    <row r="394" ht="12.75">
      <c r="F394" s="79"/>
    </row>
    <row r="395" ht="12.75">
      <c r="F395" s="79"/>
    </row>
    <row r="396" ht="12.75">
      <c r="F396" s="79"/>
    </row>
    <row r="397" ht="12.75">
      <c r="F397" s="79"/>
    </row>
    <row r="398" ht="12.75">
      <c r="F398" s="79"/>
    </row>
    <row r="399" ht="12.75">
      <c r="F399" s="79"/>
    </row>
    <row r="400" ht="12.75">
      <c r="F400" s="79"/>
    </row>
    <row r="401" ht="12.75">
      <c r="F401" s="79"/>
    </row>
    <row r="402" ht="12.75">
      <c r="F402" s="79"/>
    </row>
    <row r="403" ht="12.75">
      <c r="F403" s="79"/>
    </row>
    <row r="404" ht="12.75">
      <c r="F404" s="79"/>
    </row>
    <row r="405" ht="12.75">
      <c r="F405" s="79"/>
    </row>
    <row r="406" ht="12.75">
      <c r="F406" s="79"/>
    </row>
    <row r="407" ht="12.75">
      <c r="F407" s="79"/>
    </row>
    <row r="408" ht="12.75">
      <c r="F408" s="79"/>
    </row>
    <row r="409" ht="12.75">
      <c r="F409" s="79"/>
    </row>
    <row r="410" ht="12.75">
      <c r="F410" s="79"/>
    </row>
    <row r="411" ht="12.75">
      <c r="F411" s="79"/>
    </row>
    <row r="412" ht="12.75">
      <c r="F412" s="79"/>
    </row>
    <row r="413" ht="12.75">
      <c r="F413" s="79"/>
    </row>
    <row r="414" ht="12.75">
      <c r="F414" s="79"/>
    </row>
    <row r="415" ht="12.75">
      <c r="F415" s="79"/>
    </row>
    <row r="416" ht="12.75">
      <c r="F416" s="79"/>
    </row>
    <row r="417" ht="12.75">
      <c r="F417" s="79"/>
    </row>
    <row r="418" ht="12.75">
      <c r="F418" s="79"/>
    </row>
    <row r="419" ht="12.75">
      <c r="F419" s="79"/>
    </row>
    <row r="420" ht="12.75">
      <c r="F420" s="79"/>
    </row>
    <row r="421" ht="12.75">
      <c r="F421" s="79"/>
    </row>
    <row r="422" ht="12.75">
      <c r="F422" s="79"/>
    </row>
    <row r="423" ht="12.75">
      <c r="F423" s="79"/>
    </row>
    <row r="424" ht="12.75">
      <c r="F424" s="79"/>
    </row>
    <row r="425" ht="12.75">
      <c r="F425" s="79"/>
    </row>
    <row r="426" ht="12.75">
      <c r="F426" s="79"/>
    </row>
    <row r="427" ht="12.75">
      <c r="F427" s="79"/>
    </row>
    <row r="428" ht="12.75">
      <c r="F428" s="79"/>
    </row>
    <row r="429" ht="12.75">
      <c r="F429" s="79"/>
    </row>
    <row r="430" ht="12.75">
      <c r="F430" s="79"/>
    </row>
    <row r="431" ht="12.75">
      <c r="F431" s="79"/>
    </row>
    <row r="432" ht="12.75">
      <c r="F432" s="79"/>
    </row>
    <row r="433" ht="12.75">
      <c r="F433" s="79"/>
    </row>
    <row r="434" ht="12.75">
      <c r="F434" s="79"/>
    </row>
    <row r="435" ht="12.75">
      <c r="F435" s="79"/>
    </row>
    <row r="436" ht="12.75">
      <c r="F436" s="79"/>
    </row>
    <row r="437" ht="12.75">
      <c r="F437" s="79"/>
    </row>
    <row r="438" ht="12.75">
      <c r="F438" s="79"/>
    </row>
    <row r="439" ht="12.75">
      <c r="F439" s="79"/>
    </row>
    <row r="440" ht="12.75">
      <c r="F440" s="79"/>
    </row>
    <row r="441" ht="12.75">
      <c r="F441" s="79"/>
    </row>
    <row r="442" ht="12.75">
      <c r="F442" s="79"/>
    </row>
    <row r="443" ht="12.75">
      <c r="F443" s="79"/>
    </row>
    <row r="444" ht="12.75">
      <c r="F444" s="79"/>
    </row>
    <row r="445" ht="12.75">
      <c r="F445" s="79"/>
    </row>
    <row r="446" ht="12.75">
      <c r="F446" s="79"/>
    </row>
    <row r="447" ht="12.75">
      <c r="F447" s="79"/>
    </row>
    <row r="448" ht="12.75">
      <c r="F448" s="79"/>
    </row>
    <row r="449" ht="12.75">
      <c r="F449" s="79"/>
    </row>
    <row r="450" ht="12.75">
      <c r="F450" s="79"/>
    </row>
    <row r="451" ht="12.75">
      <c r="F451" s="79"/>
    </row>
    <row r="452" ht="12.75">
      <c r="F452" s="79"/>
    </row>
    <row r="453" ht="12.75">
      <c r="F453" s="79"/>
    </row>
    <row r="454" ht="12.75">
      <c r="F454" s="79"/>
    </row>
    <row r="455" ht="12.75">
      <c r="F455" s="79"/>
    </row>
    <row r="456" ht="12.75">
      <c r="F456" s="79"/>
    </row>
    <row r="457" ht="12.75">
      <c r="F457" s="79"/>
    </row>
    <row r="458" ht="12.75">
      <c r="F458" s="79"/>
    </row>
    <row r="459" ht="12.75">
      <c r="F459" s="79"/>
    </row>
    <row r="460" ht="12.75">
      <c r="F460" s="79"/>
    </row>
    <row r="461" ht="12.75">
      <c r="F461" s="79"/>
    </row>
    <row r="462" ht="12.75">
      <c r="F462" s="79"/>
    </row>
    <row r="463" ht="12.75">
      <c r="F463" s="79"/>
    </row>
    <row r="464" ht="12.75">
      <c r="F464" s="79"/>
    </row>
    <row r="465" ht="12.75">
      <c r="F465" s="79"/>
    </row>
    <row r="466" ht="12.75">
      <c r="F466" s="79"/>
    </row>
    <row r="467" ht="12.75">
      <c r="F467" s="79"/>
    </row>
    <row r="468" ht="12.75">
      <c r="F468" s="79"/>
    </row>
    <row r="469" ht="12.75">
      <c r="F469" s="79"/>
    </row>
    <row r="470" ht="12.75">
      <c r="F470" s="79"/>
    </row>
    <row r="471" ht="12.75">
      <c r="F471" s="79"/>
    </row>
    <row r="472" ht="12.75">
      <c r="F472" s="79"/>
    </row>
    <row r="473" ht="12.75">
      <c r="F473" s="79"/>
    </row>
    <row r="474" ht="12.75">
      <c r="F474" s="79"/>
    </row>
    <row r="475" ht="12.75">
      <c r="F475" s="79"/>
    </row>
    <row r="476" ht="12.75">
      <c r="F476" s="79"/>
    </row>
    <row r="477" ht="12.75">
      <c r="F477" s="79"/>
    </row>
    <row r="478" ht="12.75">
      <c r="F478" s="79"/>
    </row>
    <row r="479" ht="12.75">
      <c r="F479" s="79"/>
    </row>
    <row r="480" ht="12.75">
      <c r="F480" s="79"/>
    </row>
    <row r="481" ht="12.75">
      <c r="F481" s="79"/>
    </row>
    <row r="482" ht="12.75">
      <c r="F482" s="79"/>
    </row>
    <row r="483" ht="12.75">
      <c r="F483" s="79"/>
    </row>
    <row r="484" ht="12.75">
      <c r="F484" s="79"/>
    </row>
    <row r="485" ht="12.75">
      <c r="F485" s="79"/>
    </row>
    <row r="486" ht="12.75">
      <c r="F486" s="79"/>
    </row>
    <row r="487" ht="12.75">
      <c r="F487" s="79"/>
    </row>
    <row r="488" ht="12.75">
      <c r="F488" s="79"/>
    </row>
    <row r="489" ht="12.75">
      <c r="F489" s="79"/>
    </row>
    <row r="490" ht="12.75">
      <c r="F490" s="79"/>
    </row>
    <row r="491" ht="12.75">
      <c r="F491" s="79"/>
    </row>
    <row r="492" ht="12.75">
      <c r="F492" s="79"/>
    </row>
    <row r="493" ht="12.75">
      <c r="F493" s="79"/>
    </row>
    <row r="494" ht="12.75">
      <c r="F494" s="79"/>
    </row>
    <row r="495" ht="12.75">
      <c r="F495" s="79"/>
    </row>
    <row r="496" ht="12.75">
      <c r="F496" s="79"/>
    </row>
    <row r="497" ht="12.75">
      <c r="F497" s="79"/>
    </row>
    <row r="498" ht="12.75">
      <c r="F498" s="79"/>
    </row>
    <row r="499" ht="12.75">
      <c r="F499" s="79"/>
    </row>
    <row r="500" ht="12.75">
      <c r="F500" s="79"/>
    </row>
    <row r="501" ht="12.75">
      <c r="F501" s="79"/>
    </row>
    <row r="502" ht="12.75">
      <c r="F502" s="79"/>
    </row>
    <row r="503" ht="12.75">
      <c r="F503" s="79"/>
    </row>
    <row r="504" ht="12.75">
      <c r="F504" s="79"/>
    </row>
    <row r="505" ht="12.75">
      <c r="F505" s="79"/>
    </row>
    <row r="506" ht="12.75">
      <c r="F506" s="79"/>
    </row>
    <row r="507" ht="12.75">
      <c r="F507" s="79"/>
    </row>
    <row r="508" ht="12.75">
      <c r="F508" s="79"/>
    </row>
    <row r="509" ht="12.75">
      <c r="F509" s="79"/>
    </row>
    <row r="510" ht="12.75">
      <c r="F510" s="79"/>
    </row>
    <row r="511" ht="12.75">
      <c r="F511" s="79"/>
    </row>
    <row r="512" ht="12.75">
      <c r="F512" s="79"/>
    </row>
    <row r="513" ht="12.75">
      <c r="F513" s="79"/>
    </row>
    <row r="514" ht="12.75">
      <c r="F514" s="79"/>
    </row>
    <row r="515" ht="12.75">
      <c r="F515" s="79"/>
    </row>
    <row r="516" ht="12.75">
      <c r="F516" s="79"/>
    </row>
    <row r="517" ht="12.75">
      <c r="F517" s="79"/>
    </row>
    <row r="518" ht="12.75">
      <c r="F518" s="79"/>
    </row>
    <row r="519" ht="12.75">
      <c r="F519" s="79"/>
    </row>
    <row r="520" ht="12.75">
      <c r="F520" s="79"/>
    </row>
    <row r="521" ht="12.75">
      <c r="F521" s="79"/>
    </row>
    <row r="522" ht="12.75">
      <c r="F522" s="79"/>
    </row>
    <row r="523" ht="12.75">
      <c r="F523" s="79"/>
    </row>
    <row r="524" ht="12.75">
      <c r="F524" s="79"/>
    </row>
    <row r="525" ht="12.75">
      <c r="F525" s="79"/>
    </row>
    <row r="526" ht="12.75">
      <c r="F526" s="79"/>
    </row>
    <row r="527" ht="12.75">
      <c r="F527" s="79"/>
    </row>
    <row r="528" ht="12.75">
      <c r="F528" s="79"/>
    </row>
    <row r="529" ht="12.75">
      <c r="F529" s="79"/>
    </row>
    <row r="530" ht="12.75">
      <c r="F530" s="79"/>
    </row>
    <row r="531" ht="12.75">
      <c r="F531" s="79"/>
    </row>
    <row r="532" ht="12.75">
      <c r="F532" s="79"/>
    </row>
    <row r="533" ht="12.75">
      <c r="F533" s="79"/>
    </row>
    <row r="534" ht="12.75">
      <c r="F534" s="79"/>
    </row>
    <row r="535" ht="12.75">
      <c r="F535" s="79"/>
    </row>
    <row r="536" ht="12.75">
      <c r="F536" s="79"/>
    </row>
    <row r="537" ht="12.75">
      <c r="F537" s="79"/>
    </row>
    <row r="538" ht="12.75">
      <c r="F538" s="79"/>
    </row>
    <row r="539" ht="12.75">
      <c r="F539" s="79"/>
    </row>
    <row r="540" ht="12.75">
      <c r="F540" s="79"/>
    </row>
    <row r="541" ht="12.75">
      <c r="F541" s="79"/>
    </row>
    <row r="542" ht="12.75">
      <c r="F542" s="79"/>
    </row>
    <row r="543" ht="12.75">
      <c r="F543" s="79"/>
    </row>
    <row r="544" ht="12.75">
      <c r="F544" s="79"/>
    </row>
    <row r="545" ht="12.75">
      <c r="F545" s="79"/>
    </row>
    <row r="546" ht="12.75">
      <c r="F546" s="79"/>
    </row>
    <row r="547" ht="12.75">
      <c r="F547" s="79"/>
    </row>
    <row r="548" ht="12.75">
      <c r="F548" s="79"/>
    </row>
    <row r="549" ht="12.75">
      <c r="F549" s="79"/>
    </row>
    <row r="550" ht="12.75">
      <c r="F550" s="79"/>
    </row>
    <row r="551" ht="12.75">
      <c r="F551" s="79"/>
    </row>
    <row r="552" ht="12.75">
      <c r="F552" s="79"/>
    </row>
    <row r="553" ht="12.75">
      <c r="F553" s="79"/>
    </row>
    <row r="554" ht="12.75">
      <c r="F554" s="79"/>
    </row>
    <row r="555" ht="12.75">
      <c r="F555" s="79"/>
    </row>
    <row r="556" ht="12.75">
      <c r="F556" s="79"/>
    </row>
    <row r="557" ht="12.75">
      <c r="F557" s="79"/>
    </row>
    <row r="558" ht="12.75">
      <c r="F558" s="79"/>
    </row>
    <row r="559" ht="12.75">
      <c r="F559" s="79"/>
    </row>
    <row r="560" ht="12.75">
      <c r="F560" s="79"/>
    </row>
    <row r="561" ht="12.75">
      <c r="F561" s="79"/>
    </row>
    <row r="562" ht="12.75">
      <c r="F562" s="79"/>
    </row>
    <row r="563" ht="12.75">
      <c r="F563" s="79"/>
    </row>
    <row r="564" ht="12.75">
      <c r="F564" s="79"/>
    </row>
    <row r="565" ht="12.75">
      <c r="F565" s="79"/>
    </row>
    <row r="566" ht="12.75">
      <c r="F566" s="79"/>
    </row>
    <row r="567" ht="12.75">
      <c r="F567" s="79"/>
    </row>
    <row r="568" ht="12.75">
      <c r="F568" s="79"/>
    </row>
    <row r="569" ht="12.75">
      <c r="F569" s="79"/>
    </row>
    <row r="570" ht="12.75">
      <c r="F570" s="79"/>
    </row>
    <row r="571" ht="12.75">
      <c r="F571" s="79"/>
    </row>
    <row r="572" ht="12.75">
      <c r="F572" s="79"/>
    </row>
    <row r="573" ht="12.75">
      <c r="F573" s="79"/>
    </row>
    <row r="574" ht="12.75">
      <c r="F574" s="79"/>
    </row>
    <row r="575" ht="12.75">
      <c r="F575" s="79"/>
    </row>
    <row r="576" ht="12.75">
      <c r="F576" s="79"/>
    </row>
    <row r="577" ht="12.75">
      <c r="F577" s="79"/>
    </row>
    <row r="578" ht="12.75">
      <c r="F578" s="79"/>
    </row>
    <row r="579" ht="12.75">
      <c r="F579" s="79"/>
    </row>
    <row r="580" ht="12.75">
      <c r="F580" s="79"/>
    </row>
    <row r="581" ht="12.75">
      <c r="F581" s="79"/>
    </row>
    <row r="582" ht="12.75">
      <c r="F582" s="79"/>
    </row>
    <row r="583" ht="12.75">
      <c r="F583" s="79"/>
    </row>
    <row r="584" ht="12.75">
      <c r="F584" s="79"/>
    </row>
    <row r="585" ht="12.75">
      <c r="F585" s="79"/>
    </row>
    <row r="586" ht="12.75">
      <c r="F586" s="79"/>
    </row>
    <row r="587" ht="12.75">
      <c r="F587" s="79"/>
    </row>
    <row r="588" ht="12.75">
      <c r="F588" s="79"/>
    </row>
    <row r="589" ht="12.75">
      <c r="F589" s="79"/>
    </row>
    <row r="590" ht="12.75">
      <c r="F590" s="79"/>
    </row>
    <row r="591" ht="12.75">
      <c r="F591" s="79"/>
    </row>
    <row r="592" ht="12.75">
      <c r="F592" s="79"/>
    </row>
    <row r="593" ht="12.75">
      <c r="F593" s="79"/>
    </row>
    <row r="594" ht="12.75">
      <c r="F594" s="79"/>
    </row>
    <row r="595" ht="12.75">
      <c r="F595" s="79"/>
    </row>
    <row r="596" ht="12.75">
      <c r="F596" s="79"/>
    </row>
    <row r="597" ht="12.75">
      <c r="F597" s="79"/>
    </row>
    <row r="598" ht="12.75">
      <c r="F598" s="79"/>
    </row>
    <row r="599" ht="12.75">
      <c r="F599" s="79"/>
    </row>
    <row r="600" ht="12.75">
      <c r="F600" s="79"/>
    </row>
    <row r="601" ht="12.75">
      <c r="F601" s="79"/>
    </row>
    <row r="602" ht="12.75">
      <c r="F602" s="79"/>
    </row>
    <row r="603" ht="12.75">
      <c r="F603" s="79"/>
    </row>
    <row r="604" ht="12.75">
      <c r="F604" s="79"/>
    </row>
    <row r="605" ht="12.75">
      <c r="F605" s="79"/>
    </row>
    <row r="606" ht="12.75">
      <c r="F606" s="79"/>
    </row>
    <row r="607" ht="12.75">
      <c r="F607" s="79"/>
    </row>
    <row r="608" ht="12.75">
      <c r="F608" s="79"/>
    </row>
    <row r="609" ht="12.75">
      <c r="F609" s="79"/>
    </row>
    <row r="610" ht="12.75">
      <c r="F610" s="79"/>
    </row>
    <row r="611" ht="12.75">
      <c r="F611" s="79"/>
    </row>
    <row r="612" ht="12.75">
      <c r="F612" s="79"/>
    </row>
    <row r="613" ht="12.75">
      <c r="F613" s="79"/>
    </row>
    <row r="614" ht="12.75">
      <c r="F614" s="79"/>
    </row>
    <row r="615" ht="12.75">
      <c r="F615" s="79"/>
    </row>
    <row r="616" ht="12.75">
      <c r="F616" s="79"/>
    </row>
    <row r="617" ht="12.75">
      <c r="F617" s="79"/>
    </row>
    <row r="618" ht="12.75">
      <c r="F618" s="79"/>
    </row>
    <row r="619" ht="12.75">
      <c r="F619" s="79"/>
    </row>
    <row r="620" ht="12.75">
      <c r="F620" s="79"/>
    </row>
    <row r="621" ht="12.75">
      <c r="F621" s="79"/>
    </row>
    <row r="622" ht="12.75">
      <c r="F622" s="79"/>
    </row>
    <row r="623" ht="12.75">
      <c r="F623" s="79"/>
    </row>
    <row r="624" ht="12.75">
      <c r="F624" s="79"/>
    </row>
    <row r="625" ht="12.75">
      <c r="F625" s="79"/>
    </row>
    <row r="626" ht="12.75">
      <c r="F626" s="79"/>
    </row>
    <row r="627" ht="12.75">
      <c r="F627" s="79"/>
    </row>
    <row r="628" ht="12.75">
      <c r="F628" s="79"/>
    </row>
    <row r="629" ht="12.75">
      <c r="F629" s="79"/>
    </row>
    <row r="630" ht="12.75">
      <c r="F630" s="79"/>
    </row>
    <row r="631" ht="12.75">
      <c r="F631" s="79"/>
    </row>
    <row r="632" ht="12.75">
      <c r="F632" s="79"/>
    </row>
    <row r="633" ht="12.75">
      <c r="F633" s="79"/>
    </row>
    <row r="634" ht="12.75">
      <c r="F634" s="79"/>
    </row>
    <row r="635" ht="12.75">
      <c r="F635" s="79"/>
    </row>
    <row r="636" ht="12.75">
      <c r="F636" s="79"/>
    </row>
    <row r="637" ht="12.75">
      <c r="F637" s="79"/>
    </row>
    <row r="638" ht="12.75">
      <c r="F638" s="79"/>
    </row>
    <row r="639" ht="12.75">
      <c r="F639" s="79"/>
    </row>
    <row r="640" ht="12.75">
      <c r="F640" s="79"/>
    </row>
    <row r="641" ht="12.75">
      <c r="F641" s="79"/>
    </row>
    <row r="642" ht="12.75">
      <c r="F642" s="79"/>
    </row>
    <row r="643" ht="12.75">
      <c r="F643" s="79"/>
    </row>
    <row r="644" ht="12.75">
      <c r="F644" s="79"/>
    </row>
    <row r="645" ht="12.75">
      <c r="F645" s="79"/>
    </row>
    <row r="646" ht="12.75">
      <c r="F646" s="79"/>
    </row>
    <row r="647" ht="12.75">
      <c r="F647" s="79"/>
    </row>
    <row r="648" ht="12.75">
      <c r="F648" s="79"/>
    </row>
    <row r="649" ht="12.75">
      <c r="F649" s="79"/>
    </row>
    <row r="650" ht="12.75">
      <c r="F650" s="79"/>
    </row>
    <row r="651" ht="12.75">
      <c r="F651" s="79"/>
    </row>
    <row r="652" ht="12.75">
      <c r="F652" s="79"/>
    </row>
    <row r="653" ht="12.75">
      <c r="F653" s="79"/>
    </row>
    <row r="654" ht="12.75">
      <c r="F654" s="79"/>
    </row>
    <row r="655" ht="12.75">
      <c r="F655" s="79"/>
    </row>
    <row r="656" ht="12.75">
      <c r="F656" s="79"/>
    </row>
    <row r="657" ht="12.75">
      <c r="F657" s="79"/>
    </row>
    <row r="658" ht="12.75">
      <c r="F658" s="79"/>
    </row>
    <row r="659" ht="12.75">
      <c r="F659" s="79"/>
    </row>
    <row r="660" ht="12.75">
      <c r="F660" s="79"/>
    </row>
    <row r="661" ht="12.75">
      <c r="F661" s="79"/>
    </row>
    <row r="662" ht="12.75">
      <c r="F662" s="79"/>
    </row>
    <row r="663" ht="12.75">
      <c r="F663" s="79"/>
    </row>
    <row r="664" ht="12.75">
      <c r="F664" s="79"/>
    </row>
    <row r="665" ht="12.75">
      <c r="F665" s="79"/>
    </row>
    <row r="666" ht="12.75">
      <c r="F666" s="79"/>
    </row>
    <row r="667" ht="12.75">
      <c r="F667" s="79"/>
    </row>
    <row r="668" ht="12.75">
      <c r="F668" s="79"/>
    </row>
    <row r="669" ht="12.75">
      <c r="F669" s="79"/>
    </row>
    <row r="670" ht="12.75">
      <c r="F670" s="79"/>
    </row>
    <row r="671" ht="12.75">
      <c r="F671" s="79"/>
    </row>
    <row r="672" ht="12.75">
      <c r="F672" s="79"/>
    </row>
    <row r="673" ht="12.75">
      <c r="F673" s="79"/>
    </row>
    <row r="674" ht="12.75">
      <c r="F674" s="79"/>
    </row>
    <row r="675" ht="12.75">
      <c r="F675" s="79"/>
    </row>
    <row r="676" ht="12.75">
      <c r="F676" s="79"/>
    </row>
    <row r="677" ht="12.75">
      <c r="F677" s="79"/>
    </row>
    <row r="678" ht="12.75">
      <c r="F678" s="79"/>
    </row>
    <row r="679" ht="12.75">
      <c r="F679" s="79"/>
    </row>
    <row r="680" ht="12.75">
      <c r="F680" s="79"/>
    </row>
    <row r="681" ht="12.75">
      <c r="F681" s="79"/>
    </row>
    <row r="682" ht="12.75">
      <c r="F682" s="79"/>
    </row>
    <row r="683" ht="12.75">
      <c r="F683" s="79"/>
    </row>
    <row r="684" ht="12.75">
      <c r="F684" s="79"/>
    </row>
    <row r="685" ht="12.75">
      <c r="F685" s="79"/>
    </row>
    <row r="686" ht="12.75">
      <c r="F686" s="79"/>
    </row>
    <row r="687" ht="12.75">
      <c r="F687" s="79"/>
    </row>
    <row r="688" ht="12.75">
      <c r="F688" s="79"/>
    </row>
    <row r="689" ht="12.75">
      <c r="F689" s="79"/>
    </row>
    <row r="690" ht="12.75">
      <c r="F690" s="79"/>
    </row>
    <row r="691" ht="12.75">
      <c r="F691" s="79"/>
    </row>
    <row r="692" ht="12.75">
      <c r="F692" s="79"/>
    </row>
    <row r="693" ht="12.75">
      <c r="F693" s="79"/>
    </row>
    <row r="694" ht="12.75">
      <c r="F694" s="79"/>
    </row>
    <row r="695" ht="12.75">
      <c r="F695" s="79"/>
    </row>
    <row r="696" ht="12.75">
      <c r="F696" s="79"/>
    </row>
    <row r="697" ht="12.75">
      <c r="F697" s="79"/>
    </row>
    <row r="698" ht="12.75">
      <c r="F698" s="79"/>
    </row>
    <row r="699" ht="12.75">
      <c r="F699" s="79"/>
    </row>
    <row r="700" ht="12.75">
      <c r="F700" s="79"/>
    </row>
    <row r="701" ht="12.75">
      <c r="F701" s="79"/>
    </row>
    <row r="702" ht="12.75">
      <c r="F702" s="79"/>
    </row>
    <row r="703" ht="12.75">
      <c r="F703" s="79"/>
    </row>
    <row r="704" ht="12.75">
      <c r="F704" s="79"/>
    </row>
    <row r="705" ht="12.75">
      <c r="F705" s="79"/>
    </row>
    <row r="706" ht="12.75">
      <c r="F706" s="79"/>
    </row>
    <row r="707" ht="12.75">
      <c r="F707" s="79"/>
    </row>
    <row r="708" ht="12.75">
      <c r="F708" s="79"/>
    </row>
    <row r="709" ht="12.75">
      <c r="F709" s="79"/>
    </row>
    <row r="710" ht="12.75">
      <c r="F710" s="79"/>
    </row>
    <row r="711" ht="12.75">
      <c r="F711" s="79"/>
    </row>
    <row r="712" ht="12.75">
      <c r="F712" s="79"/>
    </row>
    <row r="713" ht="12.75">
      <c r="F713" s="79"/>
    </row>
    <row r="714" ht="12.75">
      <c r="F714" s="79"/>
    </row>
    <row r="715" ht="12.75">
      <c r="F715" s="79"/>
    </row>
    <row r="716" ht="12.75">
      <c r="F716" s="79"/>
    </row>
    <row r="717" ht="12.75">
      <c r="F717" s="79"/>
    </row>
    <row r="718" ht="12.75">
      <c r="F718" s="79"/>
    </row>
    <row r="719" ht="12.75">
      <c r="F719" s="79"/>
    </row>
    <row r="720" ht="12.75">
      <c r="F720" s="79"/>
    </row>
    <row r="721" ht="12.75">
      <c r="F721" s="79"/>
    </row>
    <row r="722" ht="12.75">
      <c r="F722" s="79"/>
    </row>
    <row r="723" ht="12.75">
      <c r="F723" s="79"/>
    </row>
    <row r="724" ht="12.75">
      <c r="F724" s="79"/>
    </row>
    <row r="725" ht="12.75">
      <c r="F725" s="79"/>
    </row>
    <row r="726" ht="12.75">
      <c r="F726" s="79"/>
    </row>
    <row r="727" ht="12.75">
      <c r="F727" s="79"/>
    </row>
    <row r="728" ht="12.75">
      <c r="F728" s="79"/>
    </row>
    <row r="729" ht="12.75">
      <c r="F729" s="79"/>
    </row>
    <row r="730" ht="12.75">
      <c r="F730" s="79"/>
    </row>
    <row r="731" ht="12.75">
      <c r="F731" s="79"/>
    </row>
    <row r="732" ht="12.75">
      <c r="F732" s="79"/>
    </row>
    <row r="733" ht="12.75">
      <c r="F733" s="79"/>
    </row>
    <row r="734" ht="12.75">
      <c r="F734" s="79"/>
    </row>
    <row r="735" ht="12.75">
      <c r="F735" s="79"/>
    </row>
    <row r="736" ht="12.75">
      <c r="F736" s="79"/>
    </row>
    <row r="737" ht="12.75">
      <c r="F737" s="79"/>
    </row>
    <row r="738" ht="12.75">
      <c r="F738" s="79"/>
    </row>
    <row r="739" ht="12.75">
      <c r="F739" s="79"/>
    </row>
    <row r="740" ht="12.75">
      <c r="F740" s="79"/>
    </row>
    <row r="741" ht="12.75">
      <c r="F741" s="79"/>
    </row>
    <row r="742" ht="12.75">
      <c r="F742" s="79"/>
    </row>
    <row r="743" ht="12.75">
      <c r="F743" s="79"/>
    </row>
    <row r="744" ht="12.75">
      <c r="F744" s="79"/>
    </row>
    <row r="745" ht="12.75">
      <c r="F745" s="79"/>
    </row>
    <row r="746" ht="12.75">
      <c r="F746" s="79"/>
    </row>
    <row r="747" ht="12.75">
      <c r="F747" s="79"/>
    </row>
    <row r="748" ht="12.75">
      <c r="F748" s="79"/>
    </row>
    <row r="749" ht="12.75">
      <c r="F749" s="79"/>
    </row>
    <row r="750" ht="12.75">
      <c r="F750" s="79"/>
    </row>
    <row r="751" ht="12.75">
      <c r="F751" s="79"/>
    </row>
    <row r="752" ht="12.75">
      <c r="F752" s="79"/>
    </row>
    <row r="753" ht="12.75">
      <c r="F753" s="79"/>
    </row>
    <row r="754" ht="12.75">
      <c r="F754" s="79"/>
    </row>
    <row r="755" ht="12.75">
      <c r="F755" s="79"/>
    </row>
    <row r="756" ht="12.75">
      <c r="F756" s="79"/>
    </row>
    <row r="757" ht="12.75">
      <c r="F757" s="79"/>
    </row>
    <row r="758" ht="12.75">
      <c r="F758" s="79"/>
    </row>
    <row r="759" ht="12.75">
      <c r="F759" s="79"/>
    </row>
    <row r="760" ht="12.75">
      <c r="F760" s="79"/>
    </row>
    <row r="761" ht="12.75">
      <c r="F761" s="79"/>
    </row>
    <row r="762" ht="12.75">
      <c r="F762" s="79"/>
    </row>
    <row r="763" ht="12.75">
      <c r="F763" s="79"/>
    </row>
    <row r="764" ht="12.75">
      <c r="F764" s="79"/>
    </row>
    <row r="765" ht="12.75">
      <c r="F765" s="79"/>
    </row>
    <row r="766" ht="12.75">
      <c r="F766" s="79"/>
    </row>
    <row r="767" ht="12.75">
      <c r="F767" s="79"/>
    </row>
    <row r="768" ht="12.75">
      <c r="F768" s="79"/>
    </row>
    <row r="769" ht="12.75">
      <c r="F769" s="79"/>
    </row>
    <row r="770" ht="12.75">
      <c r="F770" s="79"/>
    </row>
    <row r="771" ht="12.75">
      <c r="F771" s="79"/>
    </row>
    <row r="772" ht="12.75">
      <c r="F772" s="79"/>
    </row>
    <row r="773" ht="12.75">
      <c r="F773" s="79"/>
    </row>
    <row r="774" ht="12.75">
      <c r="F774" s="79"/>
    </row>
    <row r="775" ht="12.75">
      <c r="F775" s="79"/>
    </row>
    <row r="776" ht="12.75">
      <c r="F776" s="79"/>
    </row>
    <row r="777" ht="12.75">
      <c r="F777" s="79"/>
    </row>
    <row r="778" ht="12.75">
      <c r="F778" s="79"/>
    </row>
    <row r="779" ht="12.75">
      <c r="F779" s="79"/>
    </row>
    <row r="780" ht="12.75">
      <c r="F780" s="79"/>
    </row>
    <row r="781" ht="12.75">
      <c r="F781" s="79"/>
    </row>
    <row r="782" ht="12.75">
      <c r="F782" s="79"/>
    </row>
    <row r="783" ht="12.75">
      <c r="F783" s="79"/>
    </row>
    <row r="784" ht="12.75">
      <c r="F784" s="79"/>
    </row>
    <row r="785" ht="12.75">
      <c r="F785" s="79"/>
    </row>
    <row r="786" ht="12.75">
      <c r="F786" s="79"/>
    </row>
    <row r="787" ht="12.75">
      <c r="F787" s="79"/>
    </row>
    <row r="788" ht="12.75">
      <c r="F788" s="79"/>
    </row>
    <row r="789" ht="12.75">
      <c r="F789" s="79"/>
    </row>
    <row r="790" ht="12.75">
      <c r="F790" s="79"/>
    </row>
    <row r="791" ht="12.75">
      <c r="F791" s="79"/>
    </row>
    <row r="792" ht="12.75">
      <c r="F792" s="79"/>
    </row>
    <row r="793" ht="12.75">
      <c r="F793" s="79"/>
    </row>
    <row r="794" ht="12.75">
      <c r="F794" s="79"/>
    </row>
    <row r="795" ht="12.75">
      <c r="F795" s="79"/>
    </row>
    <row r="796" ht="12.75">
      <c r="F796" s="79"/>
    </row>
    <row r="797" ht="12.75">
      <c r="F797" s="79"/>
    </row>
    <row r="798" ht="12.75">
      <c r="F798" s="79"/>
    </row>
    <row r="799" ht="12.75">
      <c r="F799" s="79"/>
    </row>
    <row r="800" ht="12.75">
      <c r="F800" s="79"/>
    </row>
    <row r="801" ht="12.75">
      <c r="F801" s="79"/>
    </row>
    <row r="802" ht="12.75">
      <c r="F802" s="79"/>
    </row>
    <row r="803" ht="12.75">
      <c r="F803" s="79"/>
    </row>
    <row r="804" ht="12.75">
      <c r="F804" s="79"/>
    </row>
    <row r="805" ht="12.75">
      <c r="F805" s="79"/>
    </row>
    <row r="806" ht="12.75">
      <c r="F806" s="79"/>
    </row>
    <row r="807" ht="12.75">
      <c r="F807" s="79"/>
    </row>
    <row r="808" ht="12.75">
      <c r="F808" s="79"/>
    </row>
    <row r="809" ht="12.75">
      <c r="F809" s="79"/>
    </row>
    <row r="810" ht="12.75">
      <c r="F810" s="79"/>
    </row>
    <row r="811" ht="12.75">
      <c r="F811" s="79"/>
    </row>
    <row r="812" ht="12.75">
      <c r="F812" s="79"/>
    </row>
    <row r="813" ht="12.75">
      <c r="F813" s="79"/>
    </row>
    <row r="814" ht="12.75">
      <c r="F814" s="79"/>
    </row>
    <row r="815" ht="12.75">
      <c r="F815" s="79"/>
    </row>
    <row r="816" ht="12.75">
      <c r="F816" s="79"/>
    </row>
    <row r="817" ht="12.75">
      <c r="F817" s="79"/>
    </row>
    <row r="818" ht="12.75">
      <c r="F818" s="79"/>
    </row>
    <row r="819" ht="12.75">
      <c r="F819" s="79"/>
    </row>
    <row r="820" ht="12.75">
      <c r="F820" s="79"/>
    </row>
    <row r="821" ht="12.75">
      <c r="F821" s="79"/>
    </row>
    <row r="822" ht="12.75">
      <c r="F822" s="79"/>
    </row>
    <row r="823" ht="12.75">
      <c r="F823" s="79"/>
    </row>
    <row r="824" ht="12.75">
      <c r="F824" s="79"/>
    </row>
    <row r="825" ht="12.75">
      <c r="F825" s="79"/>
    </row>
    <row r="826" ht="12.75">
      <c r="F826" s="79"/>
    </row>
    <row r="827" ht="12.75">
      <c r="F827" s="79"/>
    </row>
    <row r="828" ht="12.75">
      <c r="F828" s="79"/>
    </row>
    <row r="829" ht="12.75">
      <c r="F829" s="79"/>
    </row>
    <row r="830" ht="12.75">
      <c r="F830" s="79"/>
    </row>
    <row r="831" ht="12.75">
      <c r="F831" s="79"/>
    </row>
    <row r="832" ht="12.75">
      <c r="F832" s="79"/>
    </row>
    <row r="833" ht="12.75">
      <c r="F833" s="79"/>
    </row>
    <row r="834" ht="12.75">
      <c r="F834" s="79"/>
    </row>
    <row r="835" ht="12.75">
      <c r="F835" s="79"/>
    </row>
    <row r="836" ht="12.75">
      <c r="F836" s="79"/>
    </row>
    <row r="837" ht="12.75">
      <c r="F837" s="79"/>
    </row>
    <row r="838" ht="12.75">
      <c r="F838" s="79"/>
    </row>
    <row r="839" ht="12.75">
      <c r="F839" s="79"/>
    </row>
    <row r="840" ht="12.75">
      <c r="F840" s="79"/>
    </row>
    <row r="841" ht="12.75">
      <c r="F841" s="79"/>
    </row>
    <row r="842" ht="12.75">
      <c r="F842" s="79"/>
    </row>
    <row r="843" ht="12.75">
      <c r="F843" s="79"/>
    </row>
    <row r="844" ht="12.75">
      <c r="F844" s="79"/>
    </row>
    <row r="845" ht="12.75">
      <c r="F845" s="79"/>
    </row>
    <row r="846" ht="12.75">
      <c r="F846" s="79"/>
    </row>
    <row r="847" ht="12.75">
      <c r="F847" s="79"/>
    </row>
    <row r="848" ht="12.75">
      <c r="F848" s="79"/>
    </row>
    <row r="849" ht="12.75">
      <c r="F849" s="79"/>
    </row>
    <row r="850" ht="12.75">
      <c r="F850" s="79"/>
    </row>
    <row r="851" ht="12.75">
      <c r="F851" s="79"/>
    </row>
    <row r="852" ht="12.75">
      <c r="F852" s="79"/>
    </row>
    <row r="853" ht="12.75">
      <c r="F853" s="79"/>
    </row>
    <row r="854" ht="12.75">
      <c r="F854" s="79"/>
    </row>
    <row r="855" ht="12.75">
      <c r="F855" s="79"/>
    </row>
    <row r="856" ht="12.75">
      <c r="F856" s="79"/>
    </row>
    <row r="857" ht="12.75">
      <c r="F857" s="79"/>
    </row>
    <row r="858" ht="12.75">
      <c r="F858" s="79"/>
    </row>
    <row r="859" ht="12.75">
      <c r="F859" s="79"/>
    </row>
    <row r="860" ht="12.75">
      <c r="F860" s="79"/>
    </row>
    <row r="861" ht="12.75">
      <c r="F861" s="79"/>
    </row>
    <row r="862" ht="12.75">
      <c r="F862" s="79"/>
    </row>
    <row r="863" ht="12.75">
      <c r="F863" s="79"/>
    </row>
    <row r="864" ht="12.75">
      <c r="F864" s="79"/>
    </row>
    <row r="865" ht="12.75">
      <c r="F865" s="79"/>
    </row>
    <row r="866" ht="12.75">
      <c r="F866" s="79"/>
    </row>
    <row r="867" ht="12.75">
      <c r="F867" s="79"/>
    </row>
    <row r="868" ht="12.75">
      <c r="F868" s="79"/>
    </row>
    <row r="869" ht="12.75">
      <c r="F869" s="79"/>
    </row>
    <row r="870" ht="12.75">
      <c r="F870" s="79"/>
    </row>
    <row r="871" ht="12.75">
      <c r="F871" s="79"/>
    </row>
    <row r="872" ht="12.75">
      <c r="F872" s="79"/>
    </row>
    <row r="873" ht="12.75">
      <c r="F873" s="79"/>
    </row>
    <row r="874" ht="12.75">
      <c r="F874" s="79"/>
    </row>
    <row r="875" ht="12.75">
      <c r="F875" s="79"/>
    </row>
    <row r="876" ht="12.75">
      <c r="F876" s="79"/>
    </row>
    <row r="877" ht="12.75">
      <c r="F877" s="79"/>
    </row>
    <row r="878" ht="12.75">
      <c r="F878" s="79"/>
    </row>
    <row r="879" ht="12.75">
      <c r="F879" s="79"/>
    </row>
    <row r="880" ht="12.75">
      <c r="F880" s="79"/>
    </row>
    <row r="881" ht="12.75">
      <c r="F881" s="79"/>
    </row>
    <row r="882" ht="12.75">
      <c r="F882" s="79"/>
    </row>
    <row r="883" ht="12.75">
      <c r="F883" s="79"/>
    </row>
    <row r="884" ht="12.75">
      <c r="F884" s="79"/>
    </row>
    <row r="885" ht="12.75">
      <c r="F885" s="79"/>
    </row>
    <row r="886" ht="12.75">
      <c r="F886" s="79"/>
    </row>
    <row r="887" ht="12.75">
      <c r="F887" s="79"/>
    </row>
    <row r="888" ht="12.75">
      <c r="F888" s="79"/>
    </row>
    <row r="889" ht="12.75">
      <c r="F889" s="79"/>
    </row>
    <row r="890" ht="12.75">
      <c r="F890" s="79"/>
    </row>
    <row r="891" ht="12.75">
      <c r="F891" s="79"/>
    </row>
    <row r="892" ht="12.75">
      <c r="F892" s="79"/>
    </row>
    <row r="893" ht="12.75">
      <c r="F893" s="79"/>
    </row>
    <row r="894" ht="12.75">
      <c r="F894" s="79"/>
    </row>
    <row r="895" ht="12.75">
      <c r="F895" s="79"/>
    </row>
    <row r="896" ht="12.75">
      <c r="F896" s="79"/>
    </row>
    <row r="897" ht="12.75">
      <c r="F897" s="79"/>
    </row>
    <row r="898" ht="12.75">
      <c r="F898" s="79"/>
    </row>
    <row r="899" ht="12.75">
      <c r="F899" s="79"/>
    </row>
    <row r="900" ht="12.75">
      <c r="F900" s="79"/>
    </row>
    <row r="901" ht="12.75">
      <c r="F901" s="79"/>
    </row>
    <row r="902" ht="12.75">
      <c r="F902" s="79"/>
    </row>
    <row r="903" ht="12.75">
      <c r="F903" s="79"/>
    </row>
    <row r="904" ht="12.75">
      <c r="F904" s="79"/>
    </row>
    <row r="905" ht="12.75">
      <c r="F905" s="79"/>
    </row>
    <row r="906" ht="12.75">
      <c r="F906" s="79"/>
    </row>
    <row r="907" ht="12.75">
      <c r="F907" s="79"/>
    </row>
    <row r="908" ht="12.75">
      <c r="F908" s="79"/>
    </row>
    <row r="909" ht="12.75">
      <c r="F909" s="79"/>
    </row>
    <row r="910" ht="12.75">
      <c r="F910" s="79"/>
    </row>
    <row r="911" ht="12.75">
      <c r="F911" s="79"/>
    </row>
    <row r="912" ht="12.75">
      <c r="F912" s="79"/>
    </row>
    <row r="913" ht="12.75">
      <c r="F913" s="79"/>
    </row>
    <row r="914" ht="12.75">
      <c r="F914" s="79"/>
    </row>
    <row r="915" ht="12.75">
      <c r="F915" s="79"/>
    </row>
    <row r="916" ht="12.75">
      <c r="F916" s="79"/>
    </row>
    <row r="917" ht="12.75">
      <c r="F917" s="79"/>
    </row>
    <row r="918" ht="12.75">
      <c r="F918" s="79"/>
    </row>
    <row r="919" ht="12.75">
      <c r="F919" s="79"/>
    </row>
    <row r="920" ht="12.75">
      <c r="F920" s="79"/>
    </row>
    <row r="921" ht="12.75">
      <c r="F921" s="79"/>
    </row>
    <row r="922" ht="12.75">
      <c r="F922" s="79"/>
    </row>
    <row r="923" ht="12.75">
      <c r="F923" s="79"/>
    </row>
    <row r="924" ht="12.75">
      <c r="F924" s="79"/>
    </row>
    <row r="925" ht="12.75">
      <c r="F925" s="79"/>
    </row>
    <row r="926" ht="12.75">
      <c r="F926" s="79"/>
    </row>
    <row r="927" ht="12.75">
      <c r="F927" s="79"/>
    </row>
    <row r="928" ht="12.75">
      <c r="F928" s="79"/>
    </row>
    <row r="929" ht="12.75">
      <c r="F929" s="79"/>
    </row>
    <row r="930" ht="12.75">
      <c r="F930" s="79"/>
    </row>
    <row r="931" ht="12.75">
      <c r="F931" s="79"/>
    </row>
    <row r="932" ht="12.75">
      <c r="F932" s="79"/>
    </row>
    <row r="933" ht="12.75">
      <c r="F933" s="79"/>
    </row>
    <row r="934" ht="12.75">
      <c r="F934" s="79"/>
    </row>
    <row r="935" ht="12.75">
      <c r="F935" s="79"/>
    </row>
    <row r="936" ht="12.75">
      <c r="F936" s="79"/>
    </row>
    <row r="937" ht="12.75">
      <c r="F937" s="79"/>
    </row>
    <row r="938" ht="12.75">
      <c r="F938" s="79"/>
    </row>
    <row r="939" ht="12.75">
      <c r="F939" s="79"/>
    </row>
    <row r="940" ht="12.75">
      <c r="F940" s="79"/>
    </row>
    <row r="941" ht="12.75">
      <c r="F941" s="79"/>
    </row>
    <row r="942" ht="12.75">
      <c r="F942" s="79"/>
    </row>
    <row r="943" ht="12.75">
      <c r="F943" s="79"/>
    </row>
    <row r="944" ht="12.75">
      <c r="F944" s="79"/>
    </row>
    <row r="945" ht="12.75">
      <c r="F945" s="79"/>
    </row>
    <row r="946" ht="12.75">
      <c r="F946" s="79"/>
    </row>
    <row r="947" ht="12.75">
      <c r="F947" s="79"/>
    </row>
    <row r="948" ht="12.75">
      <c r="F948" s="79"/>
    </row>
    <row r="949" ht="12.75">
      <c r="F949" s="79"/>
    </row>
    <row r="950" ht="12.75">
      <c r="F950" s="79"/>
    </row>
    <row r="951" ht="12.75">
      <c r="F951" s="79"/>
    </row>
    <row r="952" ht="12.75">
      <c r="F952" s="79"/>
    </row>
    <row r="953" ht="12.75">
      <c r="F953" s="79"/>
    </row>
    <row r="954" ht="12.75">
      <c r="F954" s="79"/>
    </row>
    <row r="955" ht="12.75">
      <c r="F955" s="79"/>
    </row>
    <row r="956" ht="12.75">
      <c r="F956" s="79"/>
    </row>
    <row r="957" ht="12.75">
      <c r="F957" s="79"/>
    </row>
    <row r="958" ht="12.75">
      <c r="F958" s="79"/>
    </row>
    <row r="959" ht="12.75">
      <c r="F959" s="79"/>
    </row>
    <row r="960" ht="12.75">
      <c r="F960" s="79"/>
    </row>
    <row r="961" ht="12.75">
      <c r="F961" s="79"/>
    </row>
    <row r="962" ht="12.75">
      <c r="F962" s="79"/>
    </row>
    <row r="963" ht="12.75">
      <c r="F963" s="79"/>
    </row>
    <row r="964" ht="12.75">
      <c r="F964" s="79"/>
    </row>
    <row r="965" ht="12.75">
      <c r="F965" s="79"/>
    </row>
    <row r="966" ht="12.75">
      <c r="F966" s="79"/>
    </row>
    <row r="967" ht="12.75">
      <c r="F967" s="79"/>
    </row>
    <row r="968" ht="12.75">
      <c r="F968" s="79"/>
    </row>
    <row r="969" ht="12.75">
      <c r="F969" s="79"/>
    </row>
    <row r="970" ht="12.75">
      <c r="F970" s="79"/>
    </row>
    <row r="971" ht="12.75">
      <c r="F971" s="79"/>
    </row>
    <row r="972" ht="12.75">
      <c r="F972" s="79"/>
    </row>
    <row r="973" ht="12.75">
      <c r="F973" s="79"/>
    </row>
    <row r="974" ht="12.75">
      <c r="F974" s="79"/>
    </row>
    <row r="975" ht="12.75">
      <c r="F975" s="79"/>
    </row>
    <row r="976" ht="12.75">
      <c r="F976" s="79"/>
    </row>
    <row r="977" ht="12.75">
      <c r="F977" s="79"/>
    </row>
    <row r="978" ht="12.75">
      <c r="F978" s="79"/>
    </row>
    <row r="979" ht="12.75">
      <c r="F979" s="79"/>
    </row>
    <row r="980" ht="12.75">
      <c r="F980" s="79"/>
    </row>
    <row r="981" ht="12.75">
      <c r="F981" s="79"/>
    </row>
    <row r="982" ht="12.75">
      <c r="F982" s="79"/>
    </row>
    <row r="983" ht="12.75">
      <c r="F983" s="79"/>
    </row>
    <row r="984" ht="12.75">
      <c r="F984" s="79"/>
    </row>
    <row r="985" ht="12.75">
      <c r="F985" s="79"/>
    </row>
    <row r="986" ht="12.75">
      <c r="F986" s="79"/>
    </row>
    <row r="987" ht="12.75">
      <c r="F987" s="79"/>
    </row>
    <row r="988" ht="12.75">
      <c r="F988" s="79"/>
    </row>
    <row r="989" ht="12.75">
      <c r="F989" s="79"/>
    </row>
    <row r="990" ht="12.75">
      <c r="F990" s="79"/>
    </row>
    <row r="991" ht="12.75">
      <c r="F991" s="79"/>
    </row>
    <row r="992" ht="12.75">
      <c r="F992" s="79"/>
    </row>
    <row r="993" ht="12.75">
      <c r="F993" s="79"/>
    </row>
    <row r="994" ht="12.75">
      <c r="F994" s="79"/>
    </row>
    <row r="995" ht="12.75">
      <c r="F995" s="79"/>
    </row>
    <row r="996" ht="12.75">
      <c r="F996" s="79"/>
    </row>
    <row r="997" ht="12.75">
      <c r="F997" s="79"/>
    </row>
    <row r="998" ht="12.75">
      <c r="F998" s="79"/>
    </row>
    <row r="999" ht="12.75">
      <c r="F999" s="79"/>
    </row>
    <row r="1000" ht="12.75">
      <c r="F1000" s="79"/>
    </row>
    <row r="1001" ht="12.75">
      <c r="F1001" s="79"/>
    </row>
    <row r="1002" ht="12.75">
      <c r="F1002" s="79"/>
    </row>
    <row r="1003" ht="12.75">
      <c r="F1003" s="79"/>
    </row>
    <row r="1004" ht="12.75">
      <c r="F1004" s="79"/>
    </row>
    <row r="1005" ht="12.75">
      <c r="F1005" s="79"/>
    </row>
    <row r="1006" ht="12.75">
      <c r="F1006" s="79"/>
    </row>
    <row r="1007" ht="12.75">
      <c r="F1007" s="79"/>
    </row>
    <row r="1008" ht="12.75">
      <c r="F1008" s="79"/>
    </row>
    <row r="1009" ht="12.75">
      <c r="F1009" s="79"/>
    </row>
    <row r="1010" ht="12.75">
      <c r="F1010" s="79"/>
    </row>
    <row r="1011" ht="12.75">
      <c r="F1011" s="79"/>
    </row>
    <row r="1012" ht="12.75">
      <c r="F1012" s="79"/>
    </row>
    <row r="1013" ht="12.75">
      <c r="F1013" s="79"/>
    </row>
    <row r="1014" ht="12.75">
      <c r="F1014" s="79"/>
    </row>
    <row r="1015" ht="12.75">
      <c r="F1015" s="79"/>
    </row>
    <row r="1016" ht="12.75">
      <c r="F1016" s="79"/>
    </row>
    <row r="1017" ht="12.75">
      <c r="F1017" s="79"/>
    </row>
    <row r="1018" ht="12.75">
      <c r="F1018" s="79"/>
    </row>
    <row r="1019" ht="12.75">
      <c r="F1019" s="79"/>
    </row>
    <row r="1020" ht="12.75">
      <c r="F1020" s="79"/>
    </row>
    <row r="1021" ht="12.75">
      <c r="F1021" s="79"/>
    </row>
    <row r="1022" ht="12.75">
      <c r="F1022" s="79"/>
    </row>
    <row r="1023" ht="12.75">
      <c r="F1023" s="79"/>
    </row>
    <row r="1024" ht="12.75">
      <c r="F1024" s="79"/>
    </row>
    <row r="1025" ht="12.75">
      <c r="F1025" s="79"/>
    </row>
    <row r="1026" ht="12.75">
      <c r="F1026" s="79"/>
    </row>
    <row r="1027" ht="12.75">
      <c r="F1027" s="79"/>
    </row>
    <row r="1028" ht="12.75">
      <c r="F1028" s="79"/>
    </row>
    <row r="1029" ht="12.75">
      <c r="F1029" s="79"/>
    </row>
    <row r="1030" ht="12.75">
      <c r="F1030" s="79"/>
    </row>
    <row r="1031" ht="12.75">
      <c r="F1031" s="79"/>
    </row>
    <row r="1032" ht="12.75">
      <c r="F1032" s="79"/>
    </row>
    <row r="1033" ht="12.75">
      <c r="F1033" s="79"/>
    </row>
    <row r="1034" ht="12.75">
      <c r="F1034" s="79"/>
    </row>
    <row r="1035" ht="12.75">
      <c r="F1035" s="79"/>
    </row>
    <row r="1036" ht="12.75">
      <c r="F1036" s="79"/>
    </row>
    <row r="1037" ht="12.75">
      <c r="F1037" s="79"/>
    </row>
    <row r="1038" ht="12.75">
      <c r="F1038" s="79"/>
    </row>
    <row r="1039" ht="12.75">
      <c r="F1039" s="79"/>
    </row>
    <row r="1040" ht="12.75">
      <c r="F1040" s="79"/>
    </row>
    <row r="1041" ht="12.75">
      <c r="F1041" s="79"/>
    </row>
    <row r="1042" ht="12.75">
      <c r="F1042" s="79"/>
    </row>
    <row r="1043" ht="12.75">
      <c r="F1043" s="79"/>
    </row>
    <row r="1044" ht="12.75">
      <c r="F1044" s="79"/>
    </row>
    <row r="1045" ht="12.75">
      <c r="F1045" s="79"/>
    </row>
    <row r="1046" ht="12.75">
      <c r="F1046" s="79"/>
    </row>
    <row r="1047" ht="12.75">
      <c r="F1047" s="79"/>
    </row>
    <row r="1048" ht="12.75">
      <c r="F1048" s="79"/>
    </row>
    <row r="1049" ht="12.75">
      <c r="F1049" s="79"/>
    </row>
    <row r="1050" ht="12.75">
      <c r="F1050" s="79"/>
    </row>
    <row r="1051" ht="12.75">
      <c r="F1051" s="79"/>
    </row>
    <row r="1052" ht="12.75">
      <c r="F1052" s="79"/>
    </row>
    <row r="1053" ht="12.75">
      <c r="F1053" s="79"/>
    </row>
    <row r="1054" ht="12.75">
      <c r="F1054" s="79"/>
    </row>
    <row r="1055" ht="12.75">
      <c r="F1055" s="79"/>
    </row>
    <row r="1056" ht="12.75">
      <c r="F1056" s="79"/>
    </row>
    <row r="1057" ht="12.75">
      <c r="F1057" s="79"/>
    </row>
    <row r="1058" ht="12.75">
      <c r="F1058" s="79"/>
    </row>
    <row r="1059" ht="12.75">
      <c r="F1059" s="79"/>
    </row>
    <row r="1060" ht="12.75">
      <c r="F1060" s="79"/>
    </row>
    <row r="1061" ht="12.75">
      <c r="F1061" s="79"/>
    </row>
    <row r="1062" ht="12.75">
      <c r="F1062" s="79"/>
    </row>
    <row r="1063" ht="12.75">
      <c r="F1063" s="79"/>
    </row>
    <row r="1064" ht="12.75">
      <c r="F1064" s="79"/>
    </row>
    <row r="1065" ht="12.75">
      <c r="F1065" s="79"/>
    </row>
    <row r="1066" ht="12.75">
      <c r="F1066" s="79"/>
    </row>
    <row r="1067" ht="12.75">
      <c r="F1067" s="79"/>
    </row>
    <row r="1068" ht="12.75">
      <c r="F1068" s="79"/>
    </row>
    <row r="1069" ht="12.75">
      <c r="F1069" s="79"/>
    </row>
    <row r="1070" ht="12.75">
      <c r="F1070" s="79"/>
    </row>
    <row r="1071" ht="12.75">
      <c r="F1071" s="79"/>
    </row>
    <row r="1072" ht="12.75">
      <c r="F1072" s="79"/>
    </row>
    <row r="1073" ht="12.75">
      <c r="F1073" s="79"/>
    </row>
    <row r="1074" ht="12.75">
      <c r="F1074" s="79"/>
    </row>
    <row r="1075" ht="12.75">
      <c r="F1075" s="79"/>
    </row>
    <row r="1076" ht="12.75">
      <c r="F1076" s="79"/>
    </row>
    <row r="1077" ht="12.75">
      <c r="F1077" s="79"/>
    </row>
    <row r="1078" ht="12.75">
      <c r="F1078" s="79"/>
    </row>
    <row r="1079" ht="12.75">
      <c r="F1079" s="79"/>
    </row>
    <row r="1080" ht="12.75">
      <c r="F1080" s="79"/>
    </row>
    <row r="1081" ht="12.75">
      <c r="F1081" s="79"/>
    </row>
    <row r="1082" ht="12.75">
      <c r="F1082" s="79"/>
    </row>
    <row r="1083" ht="12.75">
      <c r="F1083" s="79"/>
    </row>
    <row r="1084" ht="12.75">
      <c r="F1084" s="79"/>
    </row>
    <row r="1085" ht="12.75">
      <c r="F1085" s="79"/>
    </row>
    <row r="1086" ht="12.75">
      <c r="F1086" s="79"/>
    </row>
    <row r="1087" ht="12.75">
      <c r="F1087" s="79"/>
    </row>
    <row r="1088" ht="12.75">
      <c r="F1088" s="79"/>
    </row>
    <row r="1089" ht="12.75">
      <c r="F1089" s="79"/>
    </row>
    <row r="1090" ht="12.75">
      <c r="F1090" s="79"/>
    </row>
    <row r="1091" ht="12.75">
      <c r="F1091" s="79"/>
    </row>
    <row r="1092" ht="12.75">
      <c r="F1092" s="79"/>
    </row>
    <row r="1093" ht="12.75">
      <c r="F1093" s="79"/>
    </row>
    <row r="1094" ht="12.75">
      <c r="F1094" s="79"/>
    </row>
    <row r="1095" ht="12.75">
      <c r="F1095" s="79"/>
    </row>
    <row r="1096" ht="12.75">
      <c r="F1096" s="79"/>
    </row>
    <row r="1097" ht="12.75">
      <c r="F1097" s="79"/>
    </row>
    <row r="1098" ht="12.75">
      <c r="F1098" s="79"/>
    </row>
    <row r="1099" ht="12.75">
      <c r="F1099" s="79"/>
    </row>
    <row r="1100" ht="12.75">
      <c r="F1100" s="79"/>
    </row>
    <row r="1101" ht="12.75">
      <c r="F1101" s="79"/>
    </row>
    <row r="1102" ht="12.75">
      <c r="F1102" s="79"/>
    </row>
    <row r="1103" ht="12.75">
      <c r="F1103" s="79"/>
    </row>
    <row r="1104" ht="12.75">
      <c r="F1104" s="79"/>
    </row>
    <row r="1105" ht="12.75">
      <c r="F1105" s="79"/>
    </row>
    <row r="1106" ht="12.75">
      <c r="F1106" s="79"/>
    </row>
    <row r="1107" ht="12.75">
      <c r="F1107" s="79"/>
    </row>
    <row r="1108" ht="12.75">
      <c r="F1108" s="79"/>
    </row>
    <row r="1109" ht="12.75">
      <c r="F1109" s="79"/>
    </row>
    <row r="1110" ht="12.75">
      <c r="F1110" s="79"/>
    </row>
    <row r="1111" ht="12.75">
      <c r="F1111" s="79"/>
    </row>
    <row r="1112" ht="12.75">
      <c r="F1112" s="79"/>
    </row>
    <row r="1113" ht="12.75">
      <c r="F1113" s="79"/>
    </row>
    <row r="1114" ht="12.75">
      <c r="F1114" s="79"/>
    </row>
    <row r="1115" ht="12.75">
      <c r="F1115" s="79"/>
    </row>
    <row r="1116" ht="12.75">
      <c r="F1116" s="79"/>
    </row>
    <row r="1117" ht="12.75">
      <c r="F1117" s="79"/>
    </row>
    <row r="1118" ht="12.75">
      <c r="F1118" s="79"/>
    </row>
    <row r="1119" ht="12.75">
      <c r="F1119" s="79"/>
    </row>
    <row r="1120" ht="12.75">
      <c r="F1120" s="79"/>
    </row>
    <row r="1121" ht="12.75">
      <c r="F1121" s="79"/>
    </row>
    <row r="1122" ht="12.75">
      <c r="F1122" s="79"/>
    </row>
    <row r="1123" ht="12.75">
      <c r="F1123" s="79"/>
    </row>
    <row r="1124" ht="12.75">
      <c r="F1124" s="79"/>
    </row>
    <row r="1125" ht="12.75">
      <c r="F1125" s="79"/>
    </row>
    <row r="1126" ht="12.75">
      <c r="F1126" s="79"/>
    </row>
    <row r="1127" ht="12.75">
      <c r="F1127" s="79"/>
    </row>
    <row r="1128" ht="12.75">
      <c r="F1128" s="79"/>
    </row>
    <row r="1129" ht="12.75">
      <c r="F1129" s="79"/>
    </row>
    <row r="1130" ht="12.75">
      <c r="F1130" s="79"/>
    </row>
    <row r="1131" ht="12.75">
      <c r="F1131" s="79"/>
    </row>
    <row r="1132" ht="12.75">
      <c r="F1132" s="79"/>
    </row>
    <row r="1133" ht="12.75">
      <c r="F1133" s="79"/>
    </row>
    <row r="1134" ht="12.75">
      <c r="F1134" s="79"/>
    </row>
    <row r="1135" ht="12.75">
      <c r="F1135" s="79"/>
    </row>
    <row r="1136" ht="12.75">
      <c r="F1136" s="79"/>
    </row>
    <row r="1137" ht="12.75">
      <c r="F1137" s="79"/>
    </row>
    <row r="1138" ht="12.75">
      <c r="F1138" s="79"/>
    </row>
    <row r="1139" ht="12.75">
      <c r="F1139" s="79"/>
    </row>
    <row r="1140" ht="12.75">
      <c r="F1140" s="79"/>
    </row>
    <row r="1141" ht="12.75">
      <c r="F1141" s="79"/>
    </row>
    <row r="1142" ht="12.75">
      <c r="F1142" s="79"/>
    </row>
    <row r="1143" ht="12.75">
      <c r="F1143" s="79"/>
    </row>
    <row r="1144" ht="12.75">
      <c r="F1144" s="79"/>
    </row>
    <row r="1145" ht="12.75">
      <c r="F1145" s="79"/>
    </row>
    <row r="1146" ht="12.75">
      <c r="F1146" s="79"/>
    </row>
    <row r="1147" ht="12.75">
      <c r="F1147" s="79"/>
    </row>
    <row r="1148" ht="12.75">
      <c r="F1148" s="79"/>
    </row>
    <row r="1149" ht="12.75">
      <c r="F1149" s="79"/>
    </row>
    <row r="1150" ht="12.75">
      <c r="F1150" s="79"/>
    </row>
    <row r="1151" ht="12.75">
      <c r="F1151" s="79"/>
    </row>
    <row r="1152" ht="12.75">
      <c r="F1152" s="79"/>
    </row>
    <row r="1153" ht="12.75">
      <c r="F1153" s="79"/>
    </row>
    <row r="1154" ht="12.75">
      <c r="F1154" s="79"/>
    </row>
    <row r="1155" ht="12.75">
      <c r="F1155" s="79"/>
    </row>
    <row r="1156" ht="12.75">
      <c r="F1156" s="79"/>
    </row>
    <row r="1157" ht="12.75">
      <c r="F1157" s="79"/>
    </row>
    <row r="1158" ht="12.75">
      <c r="F1158" s="79"/>
    </row>
    <row r="1159" ht="12.75">
      <c r="F1159" s="79"/>
    </row>
    <row r="1160" ht="12.75">
      <c r="F1160" s="79"/>
    </row>
    <row r="1161" ht="12.75">
      <c r="F1161" s="79"/>
    </row>
    <row r="1162" ht="12.75">
      <c r="F1162" s="79"/>
    </row>
    <row r="1163" ht="12.75">
      <c r="F1163" s="79"/>
    </row>
    <row r="1164" ht="12.75">
      <c r="F1164" s="79"/>
    </row>
    <row r="1165" ht="12.75">
      <c r="F1165" s="79"/>
    </row>
    <row r="1166" ht="12.75">
      <c r="F1166" s="79"/>
    </row>
    <row r="1167" ht="12.75">
      <c r="F1167" s="79"/>
    </row>
    <row r="1168" ht="12.75">
      <c r="F1168" s="79"/>
    </row>
    <row r="1169" ht="12.75">
      <c r="F1169" s="79"/>
    </row>
    <row r="1170" ht="12.75">
      <c r="F1170" s="79"/>
    </row>
    <row r="1171" ht="12.75">
      <c r="F1171" s="79"/>
    </row>
    <row r="1172" ht="12.75">
      <c r="F1172" s="79"/>
    </row>
    <row r="1173" ht="12.75">
      <c r="F1173" s="79"/>
    </row>
    <row r="1174" ht="12.75">
      <c r="F1174" s="79"/>
    </row>
    <row r="1175" ht="12.75">
      <c r="F1175" s="79"/>
    </row>
    <row r="1176" ht="12.75">
      <c r="F1176" s="79"/>
    </row>
    <row r="1177" ht="12.75">
      <c r="F1177" s="79"/>
    </row>
    <row r="1178" ht="12.75">
      <c r="F1178" s="79"/>
    </row>
    <row r="1179" ht="12.75">
      <c r="F1179" s="79"/>
    </row>
    <row r="1180" ht="12.75">
      <c r="F1180" s="79"/>
    </row>
    <row r="1181" ht="12.75">
      <c r="F1181" s="79"/>
    </row>
    <row r="1182" ht="12.75">
      <c r="F1182" s="79"/>
    </row>
    <row r="1183" ht="12.75">
      <c r="F1183" s="79"/>
    </row>
    <row r="1184" ht="12.75">
      <c r="F1184" s="79"/>
    </row>
    <row r="1185" ht="12.75">
      <c r="F1185" s="79"/>
    </row>
    <row r="1186" ht="12.75">
      <c r="F1186" s="79"/>
    </row>
    <row r="1187" ht="12.75">
      <c r="F1187" s="79"/>
    </row>
    <row r="1188" ht="12.75">
      <c r="F1188" s="79"/>
    </row>
    <row r="1189" ht="12.75">
      <c r="F1189" s="79"/>
    </row>
    <row r="1190" ht="12.75">
      <c r="F1190" s="79"/>
    </row>
    <row r="1191" ht="12.75">
      <c r="F1191" s="79"/>
    </row>
    <row r="1192" ht="12.75">
      <c r="F1192" s="79"/>
    </row>
    <row r="1193" ht="12.75">
      <c r="F1193" s="79"/>
    </row>
    <row r="1194" ht="12.75">
      <c r="F1194" s="79"/>
    </row>
    <row r="1195" ht="12.75">
      <c r="F1195" s="79"/>
    </row>
    <row r="1196" ht="12.75">
      <c r="F1196" s="79"/>
    </row>
    <row r="1197" ht="12.75">
      <c r="F1197" s="79"/>
    </row>
    <row r="1198" ht="12.75">
      <c r="F1198" s="79"/>
    </row>
    <row r="1199" ht="12.75">
      <c r="F1199" s="79"/>
    </row>
    <row r="1200" ht="12.75">
      <c r="F1200" s="79"/>
    </row>
    <row r="1201" ht="12.75">
      <c r="F1201" s="79"/>
    </row>
    <row r="1202" ht="12.75">
      <c r="F1202" s="79"/>
    </row>
    <row r="1203" ht="12.75">
      <c r="F1203" s="79"/>
    </row>
    <row r="1204" ht="12.75">
      <c r="F1204" s="79"/>
    </row>
    <row r="1205" ht="12.75">
      <c r="F1205" s="79"/>
    </row>
    <row r="1206" ht="12.75">
      <c r="F1206" s="79"/>
    </row>
    <row r="1207" ht="12.75">
      <c r="F1207" s="79"/>
    </row>
    <row r="1208" ht="12.75">
      <c r="F1208" s="79"/>
    </row>
    <row r="1209" ht="12.75">
      <c r="F1209" s="79"/>
    </row>
    <row r="1210" ht="12.75">
      <c r="F1210" s="79"/>
    </row>
    <row r="1211" ht="12.75">
      <c r="F1211" s="79"/>
    </row>
    <row r="1212" ht="12.75">
      <c r="F1212" s="79"/>
    </row>
    <row r="1213" ht="12.75">
      <c r="F1213" s="79"/>
    </row>
    <row r="1214" ht="12.75">
      <c r="F1214" s="79"/>
    </row>
    <row r="1215" ht="12.75">
      <c r="F1215" s="79"/>
    </row>
    <row r="1216" ht="12.75">
      <c r="F1216" s="79"/>
    </row>
    <row r="1217" ht="12.75">
      <c r="F1217" s="79"/>
    </row>
    <row r="1218" ht="12.75">
      <c r="F1218" s="79"/>
    </row>
    <row r="1219" ht="12.75">
      <c r="F1219" s="79"/>
    </row>
    <row r="1220" ht="12.75">
      <c r="F1220" s="79"/>
    </row>
    <row r="1221" ht="12.75">
      <c r="F1221" s="79"/>
    </row>
    <row r="1222" ht="12.75">
      <c r="F1222" s="79"/>
    </row>
    <row r="1223" ht="12.75">
      <c r="F1223" s="79"/>
    </row>
    <row r="1224" ht="12.75">
      <c r="F1224" s="79"/>
    </row>
    <row r="1225" ht="12.75">
      <c r="F1225" s="79"/>
    </row>
    <row r="1226" ht="12.75">
      <c r="F1226" s="79"/>
    </row>
    <row r="1227" ht="12.75">
      <c r="F1227" s="79"/>
    </row>
    <row r="1228" ht="12.75">
      <c r="F1228" s="79"/>
    </row>
    <row r="1229" ht="12.75">
      <c r="F1229" s="79"/>
    </row>
    <row r="1230" ht="12.75">
      <c r="F1230" s="79"/>
    </row>
    <row r="1231" ht="12.75">
      <c r="F1231" s="79"/>
    </row>
    <row r="1232" ht="12.75">
      <c r="F1232" s="79"/>
    </row>
    <row r="1233" ht="12.75">
      <c r="F1233" s="79"/>
    </row>
    <row r="1234" ht="12.75">
      <c r="F1234" s="79"/>
    </row>
    <row r="1235" ht="12.75">
      <c r="F1235" s="79"/>
    </row>
    <row r="1236" ht="12.75">
      <c r="F1236" s="79"/>
    </row>
    <row r="1237" ht="12.75">
      <c r="F1237" s="79"/>
    </row>
    <row r="1238" ht="12.75">
      <c r="F1238" s="79"/>
    </row>
    <row r="1239" ht="12.75">
      <c r="F1239" s="79"/>
    </row>
    <row r="1240" ht="12.75">
      <c r="F1240" s="79"/>
    </row>
    <row r="1241" ht="12.75">
      <c r="F1241" s="79"/>
    </row>
    <row r="1242" ht="12.75">
      <c r="F1242" s="79"/>
    </row>
    <row r="1243" ht="12.75">
      <c r="F1243" s="79"/>
    </row>
    <row r="1244" ht="12.75">
      <c r="F1244" s="79"/>
    </row>
    <row r="1245" ht="12.75">
      <c r="F1245" s="79"/>
    </row>
    <row r="1246" ht="12.75">
      <c r="F1246" s="79"/>
    </row>
    <row r="1247" ht="12.75">
      <c r="F1247" s="79"/>
    </row>
    <row r="1248" ht="12.75">
      <c r="F1248" s="79"/>
    </row>
    <row r="1249" ht="12.75">
      <c r="F1249" s="79"/>
    </row>
    <row r="1250" ht="12.75">
      <c r="F1250" s="79"/>
    </row>
    <row r="1251" ht="12.75">
      <c r="F1251" s="79"/>
    </row>
    <row r="1252" ht="12.75">
      <c r="F1252" s="79"/>
    </row>
    <row r="1253" ht="12.75">
      <c r="F1253" s="79"/>
    </row>
    <row r="1254" ht="12.75">
      <c r="F1254" s="79"/>
    </row>
    <row r="1255" ht="12.75">
      <c r="F1255" s="79"/>
    </row>
    <row r="1256" ht="12.75">
      <c r="F1256" s="79"/>
    </row>
    <row r="1257" ht="12.75">
      <c r="F1257" s="79"/>
    </row>
    <row r="1258" ht="12.75">
      <c r="F1258" s="79"/>
    </row>
    <row r="1259" ht="12.75">
      <c r="F1259" s="79"/>
    </row>
    <row r="1260" ht="12.75">
      <c r="F1260" s="79"/>
    </row>
    <row r="1261" ht="12.75">
      <c r="F1261" s="79"/>
    </row>
    <row r="1262" ht="12.75">
      <c r="F1262" s="79"/>
    </row>
    <row r="1263" ht="12.75">
      <c r="F1263" s="79"/>
    </row>
    <row r="1264" ht="12.75">
      <c r="F1264" s="79"/>
    </row>
    <row r="1265" ht="12.75">
      <c r="F1265" s="79"/>
    </row>
    <row r="1266" ht="12.75">
      <c r="F1266" s="79"/>
    </row>
    <row r="1267" ht="12.75">
      <c r="F1267" s="79"/>
    </row>
    <row r="1268" ht="12.75">
      <c r="F1268" s="79"/>
    </row>
    <row r="1269" ht="12.75">
      <c r="F1269" s="79"/>
    </row>
    <row r="1270" ht="12.75">
      <c r="F1270" s="79"/>
    </row>
    <row r="1271" ht="12.75">
      <c r="F1271" s="79"/>
    </row>
    <row r="1272" ht="12.75">
      <c r="F1272" s="79"/>
    </row>
    <row r="1273" ht="12.75">
      <c r="F1273" s="79"/>
    </row>
    <row r="1274" ht="12.75">
      <c r="F1274" s="79"/>
    </row>
    <row r="1275" ht="12.75">
      <c r="F1275" s="79"/>
    </row>
    <row r="1276" ht="12.75">
      <c r="F1276" s="79"/>
    </row>
    <row r="1277" ht="12.75">
      <c r="F1277" s="79"/>
    </row>
    <row r="1278" ht="12.75">
      <c r="F1278" s="79"/>
    </row>
    <row r="1279" ht="12.75">
      <c r="F1279" s="79"/>
    </row>
    <row r="1280" ht="12.75">
      <c r="F1280" s="79"/>
    </row>
    <row r="1281" ht="12.75">
      <c r="F1281" s="79"/>
    </row>
    <row r="1282" ht="12.75">
      <c r="F1282" s="79"/>
    </row>
    <row r="1283" ht="12.75">
      <c r="F1283" s="79"/>
    </row>
    <row r="1284" ht="12.75">
      <c r="F1284" s="79"/>
    </row>
    <row r="1285" ht="12.75">
      <c r="F1285" s="79"/>
    </row>
    <row r="1286" ht="12.75">
      <c r="F1286" s="79"/>
    </row>
    <row r="1287" ht="12.75">
      <c r="F1287" s="79"/>
    </row>
    <row r="1288" ht="12.75">
      <c r="F1288" s="79"/>
    </row>
    <row r="1289" ht="12.75">
      <c r="F1289" s="79"/>
    </row>
    <row r="1290" ht="12.75">
      <c r="F1290" s="79"/>
    </row>
    <row r="1291" ht="12.75">
      <c r="F1291" s="79"/>
    </row>
    <row r="1292" ht="12.75">
      <c r="F1292" s="79"/>
    </row>
    <row r="1293" ht="12.75">
      <c r="F1293" s="79"/>
    </row>
    <row r="1294" ht="12.75">
      <c r="F1294" s="79"/>
    </row>
    <row r="1295" ht="12.75">
      <c r="F1295" s="79"/>
    </row>
    <row r="1296" ht="12.75">
      <c r="F1296" s="79"/>
    </row>
    <row r="1297" ht="12.75">
      <c r="F1297" s="79"/>
    </row>
    <row r="1298" ht="12.75">
      <c r="F1298" s="79"/>
    </row>
    <row r="1299" ht="12.75">
      <c r="F1299" s="79"/>
    </row>
    <row r="1300" ht="12.75">
      <c r="F1300" s="79"/>
    </row>
    <row r="1301" ht="12.75">
      <c r="F1301" s="79"/>
    </row>
    <row r="1302" ht="12.75">
      <c r="F1302" s="79"/>
    </row>
    <row r="1303" ht="12.75">
      <c r="F1303" s="79"/>
    </row>
    <row r="1304" ht="12.75">
      <c r="F1304" s="79"/>
    </row>
    <row r="1305" ht="12.75">
      <c r="F1305" s="79"/>
    </row>
    <row r="1306" ht="12.75">
      <c r="F1306" s="79"/>
    </row>
  </sheetData>
  <mergeCells count="3">
    <mergeCell ref="A3:AF3"/>
    <mergeCell ref="A4:AF4"/>
    <mergeCell ref="I6:S6"/>
  </mergeCells>
  <conditionalFormatting sqref="AG64:AG69 AH14:AH63 H14:M69 U14:Z69 R14:R69 S64:S69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31" bottom="0.3937007874015748" header="0.31" footer="0.39"/>
  <pageSetup horizontalDpi="300" verticalDpi="300" orientation="landscape" paperSize="9" scale="59" r:id="rId1"/>
  <headerFooter alignWithMargins="0">
    <oddFooter>&amp;LSeite &amp;P von &amp;N&amp;CAuswertung: ABV Hallstadt
www.ABV-Raubritter.de&amp;RDruckdatum: &amp;D, &amp;T</oddFooter>
  </headerFooter>
  <rowBreaks count="2" manualBreakCount="2">
    <brk id="35" max="34" man="1"/>
    <brk id="6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0" zoomScaleNormal="60" zoomScaleSheetLayoutView="70" workbookViewId="0" topLeftCell="A4">
      <selection activeCell="P23" sqref="P23"/>
    </sheetView>
  </sheetViews>
  <sheetFormatPr defaultColWidth="11.421875" defaultRowHeight="12.75"/>
  <cols>
    <col min="1" max="1" width="4.00390625" style="0" customWidth="1"/>
    <col min="2" max="2" width="3.421875" style="24" customWidth="1"/>
    <col min="3" max="3" width="10.57421875" style="0" customWidth="1"/>
    <col min="4" max="4" width="18.28125" style="0" customWidth="1"/>
    <col min="5" max="5" width="16.00390625" style="0" customWidth="1"/>
    <col min="6" max="6" width="10.421875" style="47" customWidth="1"/>
    <col min="7" max="7" width="9.421875" style="0" customWidth="1"/>
    <col min="8" max="12" width="5.140625" style="0" customWidth="1"/>
    <col min="13" max="13" width="5.00390625" style="0" customWidth="1"/>
    <col min="14" max="14" width="8.421875" style="2" customWidth="1"/>
    <col min="15" max="15" width="4.7109375" style="0" customWidth="1"/>
    <col min="16" max="16" width="8.421875" style="2" customWidth="1"/>
    <col min="17" max="17" width="4.00390625" style="24" bestFit="1" customWidth="1"/>
    <col min="18" max="18" width="12.57421875" style="0" customWidth="1"/>
    <col min="19" max="19" width="1.8515625" style="0" customWidth="1"/>
    <col min="20" max="20" width="9.57421875" style="0" bestFit="1" customWidth="1"/>
    <col min="21" max="26" width="5.140625" style="0" customWidth="1"/>
    <col min="27" max="27" width="8.57421875" style="0" customWidth="1"/>
    <col min="28" max="28" width="5.140625" style="0" customWidth="1"/>
    <col min="29" max="29" width="8.57421875" style="0" customWidth="1"/>
    <col min="30" max="30" width="3.57421875" style="0" customWidth="1"/>
    <col min="31" max="31" width="1.8515625" style="0" customWidth="1"/>
    <col min="32" max="32" width="8.57421875" style="0" customWidth="1"/>
    <col min="33" max="33" width="1.8515625" style="0" customWidth="1"/>
    <col min="36" max="36" width="1.1484375" style="229" customWidth="1"/>
  </cols>
  <sheetData>
    <row r="1" spans="1:35" ht="13.5" thickBot="1">
      <c r="A1" s="1"/>
      <c r="C1" s="53"/>
      <c r="D1" s="26"/>
      <c r="E1" s="26"/>
      <c r="F1" s="59"/>
      <c r="G1" s="26"/>
      <c r="H1" s="26"/>
      <c r="I1" s="53"/>
      <c r="J1" s="53"/>
      <c r="K1" s="53"/>
      <c r="L1" s="53"/>
      <c r="M1" s="53"/>
      <c r="N1" s="53"/>
      <c r="O1" s="53"/>
      <c r="P1" s="53"/>
      <c r="Q1" s="27"/>
      <c r="R1" s="3"/>
      <c r="S1" s="1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225"/>
      <c r="C2" s="55"/>
      <c r="D2" s="51"/>
      <c r="E2" s="51"/>
      <c r="F2" s="54"/>
      <c r="G2" s="51"/>
      <c r="H2" s="51"/>
      <c r="I2" s="55"/>
      <c r="J2" s="55"/>
      <c r="K2" s="55"/>
      <c r="L2" s="55"/>
      <c r="M2" s="55"/>
      <c r="N2" s="55"/>
      <c r="O2" s="51"/>
      <c r="P2" s="55"/>
      <c r="Q2" s="88"/>
      <c r="R2" s="51"/>
      <c r="S2" s="40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"/>
    </row>
    <row r="5" spans="1:33" ht="15">
      <c r="A5" s="3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O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6"/>
      <c r="AE5" s="26"/>
      <c r="AF5" s="26"/>
      <c r="AG5" s="26"/>
    </row>
    <row r="6" spans="1:33" ht="30" customHeight="1">
      <c r="A6" s="1"/>
      <c r="B6" s="27"/>
      <c r="C6" s="53"/>
      <c r="D6" s="8"/>
      <c r="E6" s="8"/>
      <c r="F6" s="43"/>
      <c r="G6" s="26"/>
      <c r="H6" s="132"/>
      <c r="I6" s="261" t="s">
        <v>137</v>
      </c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6.5">
      <c r="A7" s="63" t="str">
        <f>'Herren A'!A7</f>
        <v>26.-28. Juni 2009</v>
      </c>
      <c r="B7" s="27"/>
      <c r="C7" s="28"/>
      <c r="D7" s="11"/>
      <c r="E7" s="11"/>
      <c r="F7" s="44"/>
      <c r="G7" s="29"/>
      <c r="H7" s="29"/>
      <c r="I7" s="13"/>
      <c r="J7" s="8"/>
      <c r="K7" s="9"/>
      <c r="L7" s="9"/>
      <c r="M7" s="9"/>
      <c r="N7" s="53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89"/>
      <c r="C8" s="41"/>
      <c r="D8" s="52"/>
      <c r="E8" s="52"/>
      <c r="F8" s="56"/>
      <c r="G8" s="52"/>
      <c r="H8" s="52"/>
      <c r="I8" s="52"/>
      <c r="J8" s="41"/>
      <c r="K8" s="41"/>
      <c r="L8" s="41"/>
      <c r="M8" s="41"/>
      <c r="N8" s="41"/>
      <c r="O8" s="52"/>
      <c r="P8" s="41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9" customHeight="1" thickTop="1">
      <c r="A9" s="1"/>
      <c r="B9" s="27"/>
      <c r="C9" s="53"/>
      <c r="D9" s="40"/>
      <c r="E9" s="40"/>
      <c r="F9" s="57"/>
      <c r="G9" s="40"/>
      <c r="H9" s="40"/>
      <c r="I9" s="40"/>
      <c r="J9" s="32"/>
      <c r="K9" s="32"/>
      <c r="L9" s="32"/>
      <c r="M9" s="32"/>
      <c r="N9" s="32"/>
      <c r="O9" s="40"/>
      <c r="P9" s="32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27"/>
      <c r="C10" s="3"/>
      <c r="D10" s="19"/>
      <c r="E10" s="19"/>
      <c r="F10" s="45"/>
      <c r="G10" s="12"/>
      <c r="H10" s="12"/>
      <c r="I10" s="7"/>
      <c r="J10" s="8"/>
      <c r="K10" s="8"/>
      <c r="L10" s="8" t="s">
        <v>3</v>
      </c>
      <c r="M10" s="8"/>
      <c r="N10" s="213"/>
      <c r="O10" s="20"/>
      <c r="P10" s="14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90"/>
      <c r="C11" s="15"/>
      <c r="D11" s="15"/>
      <c r="E11" s="15"/>
      <c r="F11" s="4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91"/>
      <c r="C12" s="62"/>
      <c r="D12" s="62"/>
      <c r="E12" s="62"/>
      <c r="F12" s="64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18" t="s">
        <v>52</v>
      </c>
      <c r="B13" s="119" t="s">
        <v>25</v>
      </c>
      <c r="C13" s="119" t="s">
        <v>80</v>
      </c>
      <c r="D13" s="119" t="s">
        <v>47</v>
      </c>
      <c r="E13" s="119" t="s">
        <v>548</v>
      </c>
      <c r="F13" s="120" t="s">
        <v>549</v>
      </c>
      <c r="G13" s="121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8" t="s">
        <v>49</v>
      </c>
      <c r="O13" s="119" t="s">
        <v>48</v>
      </c>
      <c r="P13" s="118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16" t="s">
        <v>2</v>
      </c>
      <c r="B14" s="94" t="s">
        <v>68</v>
      </c>
      <c r="C14" s="94" t="s">
        <v>74</v>
      </c>
      <c r="D14" s="96" t="s">
        <v>406</v>
      </c>
      <c r="E14" s="96" t="s">
        <v>407</v>
      </c>
      <c r="F14" s="97" t="s">
        <v>408</v>
      </c>
      <c r="G14" s="117" t="s">
        <v>3</v>
      </c>
      <c r="H14" s="99">
        <v>177</v>
      </c>
      <c r="I14" s="99">
        <v>140</v>
      </c>
      <c r="J14" s="99">
        <v>224</v>
      </c>
      <c r="K14" s="99">
        <v>179</v>
      </c>
      <c r="L14" s="99">
        <v>181</v>
      </c>
      <c r="M14" s="99">
        <v>170</v>
      </c>
      <c r="N14" s="214">
        <f aca="true" t="shared" si="0" ref="N14:N43">SUM(H14:M14)</f>
        <v>1071</v>
      </c>
      <c r="O14" s="101"/>
      <c r="P14" s="214">
        <f aca="true" t="shared" si="1" ref="P14:P43">SUM(N14:O14)</f>
        <v>1071</v>
      </c>
      <c r="Q14" s="99">
        <f aca="true" t="shared" si="2" ref="Q14:Q43">COUNTIF(H14:M14,"&gt;0")</f>
        <v>6</v>
      </c>
      <c r="R14" s="217">
        <f aca="true" t="shared" si="3" ref="R14:R43">P14/Q14</f>
        <v>178.5</v>
      </c>
      <c r="S14" s="226">
        <f aca="true" t="shared" si="4" ref="S14:S43">MAX(H14:M14)-MIN(H14:M14)</f>
        <v>84</v>
      </c>
      <c r="T14" s="148" t="s">
        <v>4</v>
      </c>
      <c r="U14" s="99">
        <v>192</v>
      </c>
      <c r="V14" s="99">
        <v>183</v>
      </c>
      <c r="W14" s="99">
        <v>219</v>
      </c>
      <c r="X14" s="99">
        <v>196</v>
      </c>
      <c r="Y14" s="99">
        <v>172</v>
      </c>
      <c r="Z14" s="99">
        <v>200</v>
      </c>
      <c r="AA14" s="100">
        <f aca="true" t="shared" si="5" ref="AA14:AA43">SUM(U14:Z14)</f>
        <v>1162</v>
      </c>
      <c r="AB14" s="101"/>
      <c r="AC14" s="100">
        <f aca="true" t="shared" si="6" ref="AC14:AC43">SUM(AA14+AB14)</f>
        <v>1162</v>
      </c>
      <c r="AD14" s="144">
        <f aca="true" t="shared" si="7" ref="AD14:AD43">COUNTIF(U14:Z14,"&gt;0")+Q14</f>
        <v>12</v>
      </c>
      <c r="AE14" s="147"/>
      <c r="AF14" s="146">
        <f aca="true" t="shared" si="8" ref="AF14:AF43">SUM(AC14,P14)</f>
        <v>2233</v>
      </c>
      <c r="AG14" s="139"/>
      <c r="AH14" s="138">
        <f aca="true" t="shared" si="9" ref="AH14:AH43">AF14/AD14</f>
        <v>186.08333333333334</v>
      </c>
      <c r="AI14" s="99"/>
      <c r="AJ14" s="231">
        <f aca="true" t="shared" si="10" ref="AJ14:AJ43">P14-AC14</f>
        <v>-91</v>
      </c>
    </row>
    <row r="15" spans="1:36" ht="28.5" customHeight="1">
      <c r="A15" s="116" t="s">
        <v>5</v>
      </c>
      <c r="B15" s="94" t="s">
        <v>68</v>
      </c>
      <c r="C15" s="94" t="s">
        <v>436</v>
      </c>
      <c r="D15" s="96" t="s">
        <v>437</v>
      </c>
      <c r="E15" s="96" t="s">
        <v>169</v>
      </c>
      <c r="F15" s="97" t="s">
        <v>438</v>
      </c>
      <c r="G15" s="117" t="s">
        <v>3</v>
      </c>
      <c r="H15" s="99">
        <v>185</v>
      </c>
      <c r="I15" s="99">
        <v>202</v>
      </c>
      <c r="J15" s="99">
        <v>170</v>
      </c>
      <c r="K15" s="99">
        <v>195</v>
      </c>
      <c r="L15" s="99">
        <v>178</v>
      </c>
      <c r="M15" s="99">
        <v>189</v>
      </c>
      <c r="N15" s="214">
        <f t="shared" si="0"/>
        <v>1119</v>
      </c>
      <c r="O15" s="101"/>
      <c r="P15" s="214">
        <f t="shared" si="1"/>
        <v>1119</v>
      </c>
      <c r="Q15" s="99">
        <f t="shared" si="2"/>
        <v>6</v>
      </c>
      <c r="R15" s="217">
        <f t="shared" si="3"/>
        <v>186.5</v>
      </c>
      <c r="S15" s="226">
        <f t="shared" si="4"/>
        <v>32</v>
      </c>
      <c r="T15" s="148" t="s">
        <v>4</v>
      </c>
      <c r="U15" s="99">
        <v>137</v>
      </c>
      <c r="V15" s="99">
        <v>162</v>
      </c>
      <c r="W15" s="99">
        <v>187</v>
      </c>
      <c r="X15" s="99">
        <v>167</v>
      </c>
      <c r="Y15" s="99">
        <v>258</v>
      </c>
      <c r="Z15" s="99">
        <v>192</v>
      </c>
      <c r="AA15" s="100">
        <f t="shared" si="5"/>
        <v>1103</v>
      </c>
      <c r="AB15" s="101"/>
      <c r="AC15" s="100">
        <f t="shared" si="6"/>
        <v>1103</v>
      </c>
      <c r="AD15" s="144">
        <f t="shared" si="7"/>
        <v>12</v>
      </c>
      <c r="AE15" s="147"/>
      <c r="AF15" s="146">
        <f t="shared" si="8"/>
        <v>2222</v>
      </c>
      <c r="AG15" s="139"/>
      <c r="AH15" s="138">
        <f t="shared" si="9"/>
        <v>185.16666666666666</v>
      </c>
      <c r="AI15" s="99"/>
      <c r="AJ15" s="231">
        <f t="shared" si="10"/>
        <v>16</v>
      </c>
    </row>
    <row r="16" spans="1:36" ht="28.5" customHeight="1">
      <c r="A16" s="116" t="s">
        <v>6</v>
      </c>
      <c r="B16" s="94" t="s">
        <v>68</v>
      </c>
      <c r="C16" s="94" t="s">
        <v>76</v>
      </c>
      <c r="D16" s="96" t="s">
        <v>403</v>
      </c>
      <c r="E16" s="96" t="s">
        <v>404</v>
      </c>
      <c r="F16" s="97" t="s">
        <v>405</v>
      </c>
      <c r="G16" s="117" t="s">
        <v>3</v>
      </c>
      <c r="H16" s="99">
        <v>185</v>
      </c>
      <c r="I16" s="99">
        <v>199</v>
      </c>
      <c r="J16" s="99">
        <v>179</v>
      </c>
      <c r="K16" s="99">
        <v>233</v>
      </c>
      <c r="L16" s="99">
        <v>164</v>
      </c>
      <c r="M16" s="99">
        <v>202</v>
      </c>
      <c r="N16" s="214">
        <f t="shared" si="0"/>
        <v>1162</v>
      </c>
      <c r="O16" s="101"/>
      <c r="P16" s="214">
        <f t="shared" si="1"/>
        <v>1162</v>
      </c>
      <c r="Q16" s="99">
        <f t="shared" si="2"/>
        <v>6</v>
      </c>
      <c r="R16" s="217">
        <f t="shared" si="3"/>
        <v>193.66666666666666</v>
      </c>
      <c r="S16" s="226">
        <f t="shared" si="4"/>
        <v>69</v>
      </c>
      <c r="T16" s="148" t="s">
        <v>4</v>
      </c>
      <c r="U16" s="99">
        <v>145</v>
      </c>
      <c r="V16" s="99">
        <v>159</v>
      </c>
      <c r="W16" s="99">
        <v>211</v>
      </c>
      <c r="X16" s="99">
        <v>184</v>
      </c>
      <c r="Y16" s="99">
        <v>183</v>
      </c>
      <c r="Z16" s="99">
        <v>149</v>
      </c>
      <c r="AA16" s="100">
        <f t="shared" si="5"/>
        <v>1031</v>
      </c>
      <c r="AB16" s="101"/>
      <c r="AC16" s="100">
        <f t="shared" si="6"/>
        <v>1031</v>
      </c>
      <c r="AD16" s="144">
        <f t="shared" si="7"/>
        <v>12</v>
      </c>
      <c r="AE16" s="147"/>
      <c r="AF16" s="146">
        <f t="shared" si="8"/>
        <v>2193</v>
      </c>
      <c r="AG16" s="139"/>
      <c r="AH16" s="138">
        <f t="shared" si="9"/>
        <v>182.75</v>
      </c>
      <c r="AI16" s="99"/>
      <c r="AJ16" s="231">
        <f>P16-AC16</f>
        <v>131</v>
      </c>
    </row>
    <row r="17" spans="1:36" ht="28.5" customHeight="1">
      <c r="A17" s="116" t="s">
        <v>7</v>
      </c>
      <c r="B17" s="94" t="s">
        <v>68</v>
      </c>
      <c r="C17" s="94" t="s">
        <v>76</v>
      </c>
      <c r="D17" s="96" t="s">
        <v>564</v>
      </c>
      <c r="E17" s="96" t="s">
        <v>160</v>
      </c>
      <c r="F17" s="97" t="s">
        <v>563</v>
      </c>
      <c r="G17" s="117" t="s">
        <v>3</v>
      </c>
      <c r="H17" s="99">
        <v>183</v>
      </c>
      <c r="I17" s="99">
        <v>161</v>
      </c>
      <c r="J17" s="99">
        <v>165</v>
      </c>
      <c r="K17" s="99">
        <v>222</v>
      </c>
      <c r="L17" s="99">
        <v>169</v>
      </c>
      <c r="M17" s="99">
        <v>142</v>
      </c>
      <c r="N17" s="214">
        <f t="shared" si="0"/>
        <v>1042</v>
      </c>
      <c r="O17" s="101"/>
      <c r="P17" s="214">
        <f t="shared" si="1"/>
        <v>1042</v>
      </c>
      <c r="Q17" s="99">
        <f t="shared" si="2"/>
        <v>6</v>
      </c>
      <c r="R17" s="217">
        <f t="shared" si="3"/>
        <v>173.66666666666666</v>
      </c>
      <c r="S17" s="226">
        <f t="shared" si="4"/>
        <v>80</v>
      </c>
      <c r="T17" s="148" t="s">
        <v>4</v>
      </c>
      <c r="U17" s="99">
        <v>167</v>
      </c>
      <c r="V17" s="99">
        <v>160</v>
      </c>
      <c r="W17" s="99">
        <v>212</v>
      </c>
      <c r="X17" s="99">
        <v>214</v>
      </c>
      <c r="Y17" s="99">
        <v>192</v>
      </c>
      <c r="Z17" s="99">
        <v>190</v>
      </c>
      <c r="AA17" s="100">
        <f t="shared" si="5"/>
        <v>1135</v>
      </c>
      <c r="AB17" s="101"/>
      <c r="AC17" s="100">
        <f t="shared" si="6"/>
        <v>1135</v>
      </c>
      <c r="AD17" s="144">
        <f t="shared" si="7"/>
        <v>12</v>
      </c>
      <c r="AE17" s="147"/>
      <c r="AF17" s="146">
        <f t="shared" si="8"/>
        <v>2177</v>
      </c>
      <c r="AG17" s="139"/>
      <c r="AH17" s="138">
        <f t="shared" si="9"/>
        <v>181.41666666666666</v>
      </c>
      <c r="AI17" s="99"/>
      <c r="AJ17" s="231">
        <f t="shared" si="10"/>
        <v>-93</v>
      </c>
    </row>
    <row r="18" spans="1:36" ht="28.5" customHeight="1">
      <c r="A18" s="116" t="s">
        <v>8</v>
      </c>
      <c r="B18" s="94" t="s">
        <v>68</v>
      </c>
      <c r="C18" s="94" t="s">
        <v>441</v>
      </c>
      <c r="D18" s="96" t="s">
        <v>448</v>
      </c>
      <c r="E18" s="96" t="s">
        <v>429</v>
      </c>
      <c r="F18" s="97" t="s">
        <v>449</v>
      </c>
      <c r="G18" s="117" t="s">
        <v>3</v>
      </c>
      <c r="H18" s="99">
        <v>225</v>
      </c>
      <c r="I18" s="99">
        <v>160</v>
      </c>
      <c r="J18" s="99">
        <v>188</v>
      </c>
      <c r="K18" s="99">
        <v>139</v>
      </c>
      <c r="L18" s="99">
        <v>221</v>
      </c>
      <c r="M18" s="99">
        <v>200</v>
      </c>
      <c r="N18" s="214">
        <f t="shared" si="0"/>
        <v>1133</v>
      </c>
      <c r="O18" s="101"/>
      <c r="P18" s="214">
        <f t="shared" si="1"/>
        <v>1133</v>
      </c>
      <c r="Q18" s="99">
        <f t="shared" si="2"/>
        <v>6</v>
      </c>
      <c r="R18" s="217">
        <f t="shared" si="3"/>
        <v>188.83333333333334</v>
      </c>
      <c r="S18" s="226">
        <f t="shared" si="4"/>
        <v>86</v>
      </c>
      <c r="T18" s="148" t="s">
        <v>4</v>
      </c>
      <c r="U18" s="99">
        <v>206</v>
      </c>
      <c r="V18" s="99">
        <v>200</v>
      </c>
      <c r="W18" s="99">
        <v>156</v>
      </c>
      <c r="X18" s="99">
        <v>167</v>
      </c>
      <c r="Y18" s="99">
        <v>156</v>
      </c>
      <c r="Z18" s="99">
        <v>157</v>
      </c>
      <c r="AA18" s="100">
        <f t="shared" si="5"/>
        <v>1042</v>
      </c>
      <c r="AB18" s="101"/>
      <c r="AC18" s="100">
        <f t="shared" si="6"/>
        <v>1042</v>
      </c>
      <c r="AD18" s="144">
        <f t="shared" si="7"/>
        <v>12</v>
      </c>
      <c r="AE18" s="147"/>
      <c r="AF18" s="146">
        <f t="shared" si="8"/>
        <v>2175</v>
      </c>
      <c r="AG18" s="139"/>
      <c r="AH18" s="138">
        <f t="shared" si="9"/>
        <v>181.25</v>
      </c>
      <c r="AI18" s="99"/>
      <c r="AJ18" s="231">
        <f t="shared" si="10"/>
        <v>91</v>
      </c>
    </row>
    <row r="19" spans="1:36" ht="28.5" customHeight="1">
      <c r="A19" s="116" t="s">
        <v>9</v>
      </c>
      <c r="B19" s="94" t="s">
        <v>69</v>
      </c>
      <c r="C19" s="94" t="s">
        <v>441</v>
      </c>
      <c r="D19" s="96" t="s">
        <v>562</v>
      </c>
      <c r="E19" s="96" t="s">
        <v>410</v>
      </c>
      <c r="F19" s="97" t="s">
        <v>444</v>
      </c>
      <c r="G19" s="117" t="s">
        <v>3</v>
      </c>
      <c r="H19" s="99">
        <v>161</v>
      </c>
      <c r="I19" s="99">
        <v>164</v>
      </c>
      <c r="J19" s="99">
        <v>177</v>
      </c>
      <c r="K19" s="99">
        <v>161</v>
      </c>
      <c r="L19" s="99">
        <v>184</v>
      </c>
      <c r="M19" s="99">
        <v>185</v>
      </c>
      <c r="N19" s="214">
        <f t="shared" si="0"/>
        <v>1032</v>
      </c>
      <c r="O19" s="101">
        <v>24</v>
      </c>
      <c r="P19" s="214">
        <f t="shared" si="1"/>
        <v>1056</v>
      </c>
      <c r="Q19" s="99">
        <f t="shared" si="2"/>
        <v>6</v>
      </c>
      <c r="R19" s="217">
        <f t="shared" si="3"/>
        <v>176</v>
      </c>
      <c r="S19" s="226">
        <f t="shared" si="4"/>
        <v>24</v>
      </c>
      <c r="T19" s="148" t="s">
        <v>4</v>
      </c>
      <c r="U19" s="99">
        <v>144</v>
      </c>
      <c r="V19" s="99">
        <v>157</v>
      </c>
      <c r="W19" s="99">
        <v>178</v>
      </c>
      <c r="X19" s="99">
        <v>222</v>
      </c>
      <c r="Y19" s="99">
        <v>178</v>
      </c>
      <c r="Z19" s="99">
        <v>198</v>
      </c>
      <c r="AA19" s="100">
        <f t="shared" si="5"/>
        <v>1077</v>
      </c>
      <c r="AB19" s="101">
        <v>24</v>
      </c>
      <c r="AC19" s="100">
        <f t="shared" si="6"/>
        <v>1101</v>
      </c>
      <c r="AD19" s="144">
        <f t="shared" si="7"/>
        <v>12</v>
      </c>
      <c r="AE19" s="147"/>
      <c r="AF19" s="146">
        <f t="shared" si="8"/>
        <v>2157</v>
      </c>
      <c r="AG19" s="139"/>
      <c r="AH19" s="138">
        <f t="shared" si="9"/>
        <v>179.75</v>
      </c>
      <c r="AI19" s="99"/>
      <c r="AJ19" s="231">
        <f t="shared" si="10"/>
        <v>-45</v>
      </c>
    </row>
    <row r="20" spans="1:36" ht="28.5" customHeight="1">
      <c r="A20" s="116" t="s">
        <v>10</v>
      </c>
      <c r="B20" s="94" t="s">
        <v>68</v>
      </c>
      <c r="C20" s="94" t="s">
        <v>184</v>
      </c>
      <c r="D20" s="96" t="s">
        <v>425</v>
      </c>
      <c r="E20" s="96" t="s">
        <v>427</v>
      </c>
      <c r="F20" s="97" t="s">
        <v>428</v>
      </c>
      <c r="G20" s="117" t="s">
        <v>3</v>
      </c>
      <c r="H20" s="99">
        <v>178</v>
      </c>
      <c r="I20" s="99">
        <v>231</v>
      </c>
      <c r="J20" s="99">
        <v>170</v>
      </c>
      <c r="K20" s="99">
        <v>161</v>
      </c>
      <c r="L20" s="99">
        <v>199</v>
      </c>
      <c r="M20" s="99">
        <v>172</v>
      </c>
      <c r="N20" s="214">
        <f t="shared" si="0"/>
        <v>1111</v>
      </c>
      <c r="O20" s="101"/>
      <c r="P20" s="214">
        <f t="shared" si="1"/>
        <v>1111</v>
      </c>
      <c r="Q20" s="99">
        <f t="shared" si="2"/>
        <v>6</v>
      </c>
      <c r="R20" s="217">
        <f t="shared" si="3"/>
        <v>185.16666666666666</v>
      </c>
      <c r="S20" s="226">
        <f t="shared" si="4"/>
        <v>70</v>
      </c>
      <c r="T20" s="148" t="s">
        <v>4</v>
      </c>
      <c r="U20" s="99">
        <v>180</v>
      </c>
      <c r="V20" s="99">
        <v>163</v>
      </c>
      <c r="W20" s="99">
        <v>168</v>
      </c>
      <c r="X20" s="99">
        <v>171</v>
      </c>
      <c r="Y20" s="99">
        <v>187</v>
      </c>
      <c r="Z20" s="99">
        <v>176</v>
      </c>
      <c r="AA20" s="100">
        <f t="shared" si="5"/>
        <v>1045</v>
      </c>
      <c r="AB20" s="101"/>
      <c r="AC20" s="100">
        <f t="shared" si="6"/>
        <v>1045</v>
      </c>
      <c r="AD20" s="144">
        <f t="shared" si="7"/>
        <v>12</v>
      </c>
      <c r="AE20" s="147"/>
      <c r="AF20" s="146">
        <f t="shared" si="8"/>
        <v>2156</v>
      </c>
      <c r="AG20" s="139"/>
      <c r="AH20" s="138">
        <f t="shared" si="9"/>
        <v>179.66666666666666</v>
      </c>
      <c r="AI20" s="99"/>
      <c r="AJ20" s="231">
        <f t="shared" si="10"/>
        <v>66</v>
      </c>
    </row>
    <row r="21" spans="1:36" ht="28.5" customHeight="1">
      <c r="A21" s="116" t="s">
        <v>11</v>
      </c>
      <c r="B21" s="94" t="s">
        <v>68</v>
      </c>
      <c r="C21" s="94" t="s">
        <v>27</v>
      </c>
      <c r="D21" s="96" t="s">
        <v>412</v>
      </c>
      <c r="E21" s="96" t="s">
        <v>413</v>
      </c>
      <c r="F21" s="97" t="s">
        <v>414</v>
      </c>
      <c r="G21" s="117" t="s">
        <v>3</v>
      </c>
      <c r="H21" s="99">
        <v>138</v>
      </c>
      <c r="I21" s="99">
        <v>151</v>
      </c>
      <c r="J21" s="99">
        <v>224</v>
      </c>
      <c r="K21" s="99">
        <v>187</v>
      </c>
      <c r="L21" s="99">
        <v>160</v>
      </c>
      <c r="M21" s="99">
        <v>180</v>
      </c>
      <c r="N21" s="214">
        <f t="shared" si="0"/>
        <v>1040</v>
      </c>
      <c r="O21" s="101"/>
      <c r="P21" s="214">
        <f t="shared" si="1"/>
        <v>1040</v>
      </c>
      <c r="Q21" s="99">
        <f t="shared" si="2"/>
        <v>6</v>
      </c>
      <c r="R21" s="217">
        <f t="shared" si="3"/>
        <v>173.33333333333334</v>
      </c>
      <c r="S21" s="226">
        <f t="shared" si="4"/>
        <v>86</v>
      </c>
      <c r="T21" s="148" t="s">
        <v>4</v>
      </c>
      <c r="U21" s="99">
        <v>168</v>
      </c>
      <c r="V21" s="99">
        <v>183</v>
      </c>
      <c r="W21" s="99">
        <v>175</v>
      </c>
      <c r="X21" s="99">
        <v>157</v>
      </c>
      <c r="Y21" s="99">
        <v>193</v>
      </c>
      <c r="Z21" s="99">
        <v>202</v>
      </c>
      <c r="AA21" s="100">
        <f t="shared" si="5"/>
        <v>1078</v>
      </c>
      <c r="AB21" s="101"/>
      <c r="AC21" s="100">
        <f t="shared" si="6"/>
        <v>1078</v>
      </c>
      <c r="AD21" s="144">
        <f t="shared" si="7"/>
        <v>12</v>
      </c>
      <c r="AE21" s="147"/>
      <c r="AF21" s="146">
        <f t="shared" si="8"/>
        <v>2118</v>
      </c>
      <c r="AG21" s="139"/>
      <c r="AH21" s="138">
        <f t="shared" si="9"/>
        <v>176.5</v>
      </c>
      <c r="AI21" s="99"/>
      <c r="AJ21" s="231">
        <f t="shared" si="10"/>
        <v>-38</v>
      </c>
    </row>
    <row r="22" spans="1:36" ht="28.5" customHeight="1">
      <c r="A22" s="116" t="s">
        <v>12</v>
      </c>
      <c r="B22" s="94" t="s">
        <v>68</v>
      </c>
      <c r="C22" s="94" t="s">
        <v>76</v>
      </c>
      <c r="D22" s="96" t="s">
        <v>398</v>
      </c>
      <c r="E22" s="96" t="s">
        <v>195</v>
      </c>
      <c r="F22" s="97" t="s">
        <v>399</v>
      </c>
      <c r="G22" s="117" t="s">
        <v>3</v>
      </c>
      <c r="H22" s="99">
        <v>149</v>
      </c>
      <c r="I22" s="99">
        <v>191</v>
      </c>
      <c r="J22" s="99">
        <v>177</v>
      </c>
      <c r="K22" s="99">
        <v>193</v>
      </c>
      <c r="L22" s="99">
        <v>137</v>
      </c>
      <c r="M22" s="99">
        <v>157</v>
      </c>
      <c r="N22" s="214">
        <f t="shared" si="0"/>
        <v>1004</v>
      </c>
      <c r="O22" s="101"/>
      <c r="P22" s="214">
        <f t="shared" si="1"/>
        <v>1004</v>
      </c>
      <c r="Q22" s="99">
        <f t="shared" si="2"/>
        <v>6</v>
      </c>
      <c r="R22" s="217">
        <f t="shared" si="3"/>
        <v>167.33333333333334</v>
      </c>
      <c r="S22" s="226">
        <f t="shared" si="4"/>
        <v>56</v>
      </c>
      <c r="T22" s="148" t="s">
        <v>4</v>
      </c>
      <c r="U22" s="99">
        <v>171</v>
      </c>
      <c r="V22" s="99">
        <v>164</v>
      </c>
      <c r="W22" s="99">
        <v>189</v>
      </c>
      <c r="X22" s="99">
        <v>197</v>
      </c>
      <c r="Y22" s="99">
        <v>183</v>
      </c>
      <c r="Z22" s="99">
        <v>200</v>
      </c>
      <c r="AA22" s="100">
        <f t="shared" si="5"/>
        <v>1104</v>
      </c>
      <c r="AB22" s="101"/>
      <c r="AC22" s="100">
        <f t="shared" si="6"/>
        <v>1104</v>
      </c>
      <c r="AD22" s="144">
        <f t="shared" si="7"/>
        <v>12</v>
      </c>
      <c r="AE22" s="147"/>
      <c r="AF22" s="146">
        <f t="shared" si="8"/>
        <v>2108</v>
      </c>
      <c r="AG22" s="139"/>
      <c r="AH22" s="138">
        <f t="shared" si="9"/>
        <v>175.66666666666666</v>
      </c>
      <c r="AI22" s="99"/>
      <c r="AJ22" s="231">
        <f t="shared" si="10"/>
        <v>-100</v>
      </c>
    </row>
    <row r="23" spans="1:36" ht="28.5" customHeight="1">
      <c r="A23" s="116" t="s">
        <v>13</v>
      </c>
      <c r="B23" s="94" t="s">
        <v>68</v>
      </c>
      <c r="C23" s="94" t="s">
        <v>76</v>
      </c>
      <c r="D23" s="96" t="s">
        <v>400</v>
      </c>
      <c r="E23" s="96" t="s">
        <v>401</v>
      </c>
      <c r="F23" s="97" t="s">
        <v>402</v>
      </c>
      <c r="G23" s="117" t="s">
        <v>3</v>
      </c>
      <c r="H23" s="99">
        <v>177</v>
      </c>
      <c r="I23" s="99">
        <v>179</v>
      </c>
      <c r="J23" s="99">
        <v>135</v>
      </c>
      <c r="K23" s="99">
        <v>155</v>
      </c>
      <c r="L23" s="99">
        <v>162</v>
      </c>
      <c r="M23" s="99">
        <v>202</v>
      </c>
      <c r="N23" s="214">
        <f t="shared" si="0"/>
        <v>1010</v>
      </c>
      <c r="O23" s="101"/>
      <c r="P23" s="214">
        <f t="shared" si="1"/>
        <v>1010</v>
      </c>
      <c r="Q23" s="99">
        <f t="shared" si="2"/>
        <v>6</v>
      </c>
      <c r="R23" s="217">
        <f t="shared" si="3"/>
        <v>168.33333333333334</v>
      </c>
      <c r="S23" s="226">
        <f t="shared" si="4"/>
        <v>67</v>
      </c>
      <c r="T23" s="148" t="s">
        <v>4</v>
      </c>
      <c r="U23" s="99">
        <v>141</v>
      </c>
      <c r="V23" s="99">
        <v>180</v>
      </c>
      <c r="W23" s="99">
        <v>192</v>
      </c>
      <c r="X23" s="99">
        <v>218</v>
      </c>
      <c r="Y23" s="99">
        <v>192</v>
      </c>
      <c r="Z23" s="99">
        <v>157</v>
      </c>
      <c r="AA23" s="100">
        <f t="shared" si="5"/>
        <v>1080</v>
      </c>
      <c r="AB23" s="101"/>
      <c r="AC23" s="100">
        <f t="shared" si="6"/>
        <v>1080</v>
      </c>
      <c r="AD23" s="144">
        <f t="shared" si="7"/>
        <v>12</v>
      </c>
      <c r="AE23" s="147"/>
      <c r="AF23" s="146">
        <f t="shared" si="8"/>
        <v>2090</v>
      </c>
      <c r="AG23" s="139"/>
      <c r="AH23" s="138">
        <f t="shared" si="9"/>
        <v>174.16666666666666</v>
      </c>
      <c r="AI23" s="99"/>
      <c r="AJ23" s="231">
        <f t="shared" si="10"/>
        <v>-70</v>
      </c>
    </row>
    <row r="24" spans="1:36" ht="28.5" customHeight="1">
      <c r="A24" s="116" t="s">
        <v>14</v>
      </c>
      <c r="B24" s="94" t="s">
        <v>68</v>
      </c>
      <c r="C24" s="94" t="s">
        <v>34</v>
      </c>
      <c r="D24" s="95" t="s">
        <v>430</v>
      </c>
      <c r="E24" s="96" t="s">
        <v>163</v>
      </c>
      <c r="F24" s="97" t="s">
        <v>431</v>
      </c>
      <c r="G24" s="117" t="s">
        <v>3</v>
      </c>
      <c r="H24" s="99">
        <v>191</v>
      </c>
      <c r="I24" s="99">
        <v>165</v>
      </c>
      <c r="J24" s="99">
        <v>191</v>
      </c>
      <c r="K24" s="99">
        <v>195</v>
      </c>
      <c r="L24" s="99">
        <v>137</v>
      </c>
      <c r="M24" s="99">
        <v>125</v>
      </c>
      <c r="N24" s="214">
        <f t="shared" si="0"/>
        <v>1004</v>
      </c>
      <c r="O24" s="101"/>
      <c r="P24" s="214">
        <f t="shared" si="1"/>
        <v>1004</v>
      </c>
      <c r="Q24" s="99">
        <f t="shared" si="2"/>
        <v>6</v>
      </c>
      <c r="R24" s="217">
        <f t="shared" si="3"/>
        <v>167.33333333333334</v>
      </c>
      <c r="S24" s="226">
        <f t="shared" si="4"/>
        <v>70</v>
      </c>
      <c r="T24" s="148" t="s">
        <v>4</v>
      </c>
      <c r="U24" s="99">
        <v>179</v>
      </c>
      <c r="V24" s="99">
        <v>153</v>
      </c>
      <c r="W24" s="99">
        <v>215</v>
      </c>
      <c r="X24" s="99">
        <v>129</v>
      </c>
      <c r="Y24" s="99">
        <v>248</v>
      </c>
      <c r="Z24" s="99">
        <v>157</v>
      </c>
      <c r="AA24" s="100">
        <f t="shared" si="5"/>
        <v>1081</v>
      </c>
      <c r="AB24" s="101"/>
      <c r="AC24" s="100">
        <f t="shared" si="6"/>
        <v>1081</v>
      </c>
      <c r="AD24" s="144">
        <f t="shared" si="7"/>
        <v>12</v>
      </c>
      <c r="AE24" s="147"/>
      <c r="AF24" s="146">
        <f t="shared" si="8"/>
        <v>2085</v>
      </c>
      <c r="AG24" s="139"/>
      <c r="AH24" s="138">
        <f t="shared" si="9"/>
        <v>173.75</v>
      </c>
      <c r="AI24" s="99"/>
      <c r="AJ24" s="231">
        <f t="shared" si="10"/>
        <v>-77</v>
      </c>
    </row>
    <row r="25" spans="1:36" ht="28.5" customHeight="1">
      <c r="A25" s="116" t="s">
        <v>15</v>
      </c>
      <c r="B25" s="94" t="s">
        <v>69</v>
      </c>
      <c r="C25" s="94" t="s">
        <v>74</v>
      </c>
      <c r="D25" s="96" t="s">
        <v>409</v>
      </c>
      <c r="E25" s="96" t="s">
        <v>410</v>
      </c>
      <c r="F25" s="97" t="s">
        <v>411</v>
      </c>
      <c r="G25" s="117" t="s">
        <v>3</v>
      </c>
      <c r="H25" s="99">
        <v>204</v>
      </c>
      <c r="I25" s="99">
        <v>145</v>
      </c>
      <c r="J25" s="99">
        <v>141</v>
      </c>
      <c r="K25" s="99">
        <v>157</v>
      </c>
      <c r="L25" s="99">
        <v>170</v>
      </c>
      <c r="M25" s="99">
        <v>178</v>
      </c>
      <c r="N25" s="214">
        <f t="shared" si="0"/>
        <v>995</v>
      </c>
      <c r="O25" s="101">
        <v>24</v>
      </c>
      <c r="P25" s="214">
        <f t="shared" si="1"/>
        <v>1019</v>
      </c>
      <c r="Q25" s="99">
        <f t="shared" si="2"/>
        <v>6</v>
      </c>
      <c r="R25" s="217">
        <f t="shared" si="3"/>
        <v>169.83333333333334</v>
      </c>
      <c r="S25" s="226">
        <f t="shared" si="4"/>
        <v>63</v>
      </c>
      <c r="T25" s="148" t="s">
        <v>4</v>
      </c>
      <c r="U25" s="99">
        <v>188</v>
      </c>
      <c r="V25" s="99">
        <v>167</v>
      </c>
      <c r="W25" s="99">
        <v>216</v>
      </c>
      <c r="X25" s="99">
        <v>176</v>
      </c>
      <c r="Y25" s="99">
        <v>142</v>
      </c>
      <c r="Z25" s="99">
        <v>152</v>
      </c>
      <c r="AA25" s="100">
        <f t="shared" si="5"/>
        <v>1041</v>
      </c>
      <c r="AB25" s="101">
        <v>24</v>
      </c>
      <c r="AC25" s="100">
        <f t="shared" si="6"/>
        <v>1065</v>
      </c>
      <c r="AD25" s="144">
        <f t="shared" si="7"/>
        <v>12</v>
      </c>
      <c r="AE25" s="147"/>
      <c r="AF25" s="146">
        <f t="shared" si="8"/>
        <v>2084</v>
      </c>
      <c r="AG25" s="139"/>
      <c r="AH25" s="138">
        <f t="shared" si="9"/>
        <v>173.66666666666666</v>
      </c>
      <c r="AI25" s="99"/>
      <c r="AJ25" s="231">
        <f t="shared" si="10"/>
        <v>-46</v>
      </c>
    </row>
    <row r="26" spans="1:36" ht="28.5" customHeight="1">
      <c r="A26" s="116" t="s">
        <v>16</v>
      </c>
      <c r="B26" s="94" t="s">
        <v>68</v>
      </c>
      <c r="C26" s="94" t="s">
        <v>35</v>
      </c>
      <c r="D26" s="95" t="s">
        <v>415</v>
      </c>
      <c r="E26" s="96" t="s">
        <v>416</v>
      </c>
      <c r="F26" s="97" t="s">
        <v>417</v>
      </c>
      <c r="G26" s="117" t="s">
        <v>3</v>
      </c>
      <c r="H26" s="99">
        <v>153</v>
      </c>
      <c r="I26" s="99">
        <v>149</v>
      </c>
      <c r="J26" s="99">
        <v>129</v>
      </c>
      <c r="K26" s="99">
        <v>177</v>
      </c>
      <c r="L26" s="99">
        <v>203</v>
      </c>
      <c r="M26" s="99">
        <v>192</v>
      </c>
      <c r="N26" s="214">
        <f t="shared" si="0"/>
        <v>1003</v>
      </c>
      <c r="O26" s="101"/>
      <c r="P26" s="214">
        <f t="shared" si="1"/>
        <v>1003</v>
      </c>
      <c r="Q26" s="99">
        <f t="shared" si="2"/>
        <v>6</v>
      </c>
      <c r="R26" s="217">
        <f t="shared" si="3"/>
        <v>167.16666666666666</v>
      </c>
      <c r="S26" s="226">
        <f t="shared" si="4"/>
        <v>74</v>
      </c>
      <c r="T26" s="148" t="s">
        <v>4</v>
      </c>
      <c r="U26" s="99">
        <v>208</v>
      </c>
      <c r="V26" s="99">
        <v>193</v>
      </c>
      <c r="W26" s="99">
        <v>179</v>
      </c>
      <c r="X26" s="99">
        <v>158</v>
      </c>
      <c r="Y26" s="99">
        <v>174</v>
      </c>
      <c r="Z26" s="99">
        <v>167</v>
      </c>
      <c r="AA26" s="100">
        <f>SUM(U26:Z26)</f>
        <v>1079</v>
      </c>
      <c r="AB26" s="101"/>
      <c r="AC26" s="100">
        <f>SUM(AA26+AB26)</f>
        <v>1079</v>
      </c>
      <c r="AD26" s="144">
        <f>COUNTIF(U26:Z26,"&gt;0")+Q26</f>
        <v>12</v>
      </c>
      <c r="AE26" s="147"/>
      <c r="AF26" s="146">
        <f t="shared" si="8"/>
        <v>2082</v>
      </c>
      <c r="AG26" s="139"/>
      <c r="AH26" s="138">
        <f>AF26/AD26</f>
        <v>173.5</v>
      </c>
      <c r="AI26" s="99"/>
      <c r="AJ26" s="231">
        <f t="shared" si="10"/>
        <v>-76</v>
      </c>
    </row>
    <row r="27" spans="1:36" ht="28.5" customHeight="1">
      <c r="A27" s="116" t="s">
        <v>17</v>
      </c>
      <c r="B27" s="103" t="s">
        <v>68</v>
      </c>
      <c r="C27" s="103" t="s">
        <v>34</v>
      </c>
      <c r="D27" s="96" t="s">
        <v>432</v>
      </c>
      <c r="E27" s="96" t="s">
        <v>344</v>
      </c>
      <c r="F27" s="97" t="s">
        <v>433</v>
      </c>
      <c r="G27" s="117" t="s">
        <v>3</v>
      </c>
      <c r="H27" s="99">
        <v>187</v>
      </c>
      <c r="I27" s="99">
        <v>189</v>
      </c>
      <c r="J27" s="99">
        <v>180</v>
      </c>
      <c r="K27" s="99">
        <v>143</v>
      </c>
      <c r="L27" s="99">
        <v>176</v>
      </c>
      <c r="M27" s="99">
        <v>169</v>
      </c>
      <c r="N27" s="214">
        <f t="shared" si="0"/>
        <v>1044</v>
      </c>
      <c r="O27" s="101"/>
      <c r="P27" s="214">
        <f t="shared" si="1"/>
        <v>1044</v>
      </c>
      <c r="Q27" s="99">
        <f t="shared" si="2"/>
        <v>6</v>
      </c>
      <c r="R27" s="217">
        <f t="shared" si="3"/>
        <v>174</v>
      </c>
      <c r="S27" s="226">
        <f>MAX(H27:M27)-MIN(H27:M27)</f>
        <v>46</v>
      </c>
      <c r="T27" s="148" t="s">
        <v>4</v>
      </c>
      <c r="U27" s="99">
        <v>208</v>
      </c>
      <c r="V27" s="99">
        <v>151</v>
      </c>
      <c r="W27" s="99">
        <v>150</v>
      </c>
      <c r="X27" s="99">
        <v>154</v>
      </c>
      <c r="Y27" s="99">
        <v>193</v>
      </c>
      <c r="Z27" s="99">
        <v>172</v>
      </c>
      <c r="AA27" s="100">
        <f t="shared" si="5"/>
        <v>1028</v>
      </c>
      <c r="AB27" s="101"/>
      <c r="AC27" s="100">
        <f t="shared" si="6"/>
        <v>1028</v>
      </c>
      <c r="AD27" s="144">
        <f t="shared" si="7"/>
        <v>12</v>
      </c>
      <c r="AE27" s="147"/>
      <c r="AF27" s="146">
        <f t="shared" si="8"/>
        <v>2072</v>
      </c>
      <c r="AG27" s="139"/>
      <c r="AH27" s="138">
        <f t="shared" si="9"/>
        <v>172.66666666666666</v>
      </c>
      <c r="AI27" s="99"/>
      <c r="AJ27" s="231">
        <f t="shared" si="10"/>
        <v>16</v>
      </c>
    </row>
    <row r="28" spans="1:36" ht="28.5" customHeight="1">
      <c r="A28" s="116" t="s">
        <v>18</v>
      </c>
      <c r="B28" s="94" t="s">
        <v>69</v>
      </c>
      <c r="C28" s="94" t="s">
        <v>441</v>
      </c>
      <c r="D28" s="95" t="s">
        <v>442</v>
      </c>
      <c r="E28" s="96" t="s">
        <v>147</v>
      </c>
      <c r="F28" s="97" t="s">
        <v>443</v>
      </c>
      <c r="G28" s="117" t="s">
        <v>3</v>
      </c>
      <c r="H28" s="99">
        <v>143</v>
      </c>
      <c r="I28" s="99">
        <v>153</v>
      </c>
      <c r="J28" s="99">
        <v>158</v>
      </c>
      <c r="K28" s="99">
        <v>172</v>
      </c>
      <c r="L28" s="99">
        <v>183</v>
      </c>
      <c r="M28" s="99">
        <v>197</v>
      </c>
      <c r="N28" s="214">
        <f t="shared" si="0"/>
        <v>1006</v>
      </c>
      <c r="O28" s="101">
        <v>24</v>
      </c>
      <c r="P28" s="214">
        <f t="shared" si="1"/>
        <v>1030</v>
      </c>
      <c r="Q28" s="99">
        <f t="shared" si="2"/>
        <v>6</v>
      </c>
      <c r="R28" s="217">
        <f t="shared" si="3"/>
        <v>171.66666666666666</v>
      </c>
      <c r="S28" s="226">
        <f t="shared" si="4"/>
        <v>54</v>
      </c>
      <c r="T28" s="148" t="s">
        <v>4</v>
      </c>
      <c r="U28" s="99">
        <v>183</v>
      </c>
      <c r="V28" s="99">
        <v>165</v>
      </c>
      <c r="W28" s="99">
        <v>135</v>
      </c>
      <c r="X28" s="99">
        <v>209</v>
      </c>
      <c r="Y28" s="99">
        <v>159</v>
      </c>
      <c r="Z28" s="99">
        <v>159</v>
      </c>
      <c r="AA28" s="100">
        <f t="shared" si="5"/>
        <v>1010</v>
      </c>
      <c r="AB28" s="101">
        <v>24</v>
      </c>
      <c r="AC28" s="100">
        <f t="shared" si="6"/>
        <v>1034</v>
      </c>
      <c r="AD28" s="144">
        <f t="shared" si="7"/>
        <v>12</v>
      </c>
      <c r="AE28" s="147"/>
      <c r="AF28" s="146">
        <f t="shared" si="8"/>
        <v>2064</v>
      </c>
      <c r="AG28" s="139"/>
      <c r="AH28" s="138">
        <f t="shared" si="9"/>
        <v>172</v>
      </c>
      <c r="AI28" s="99"/>
      <c r="AJ28" s="231">
        <f t="shared" si="10"/>
        <v>-4</v>
      </c>
    </row>
    <row r="29" spans="1:36" ht="28.5" customHeight="1">
      <c r="A29" s="116" t="s">
        <v>19</v>
      </c>
      <c r="B29" s="94" t="s">
        <v>68</v>
      </c>
      <c r="C29" s="94" t="s">
        <v>35</v>
      </c>
      <c r="D29" s="96" t="s">
        <v>566</v>
      </c>
      <c r="E29" s="96" t="s">
        <v>333</v>
      </c>
      <c r="F29" s="97" t="s">
        <v>418</v>
      </c>
      <c r="G29" s="117" t="s">
        <v>3</v>
      </c>
      <c r="H29" s="99">
        <v>167</v>
      </c>
      <c r="I29" s="99">
        <v>189</v>
      </c>
      <c r="J29" s="99">
        <v>232</v>
      </c>
      <c r="K29" s="99">
        <v>201</v>
      </c>
      <c r="L29" s="99">
        <v>184</v>
      </c>
      <c r="M29" s="99">
        <v>137</v>
      </c>
      <c r="N29" s="214">
        <f t="shared" si="0"/>
        <v>1110</v>
      </c>
      <c r="O29" s="101"/>
      <c r="P29" s="214">
        <f t="shared" si="1"/>
        <v>1110</v>
      </c>
      <c r="Q29" s="99">
        <f t="shared" si="2"/>
        <v>6</v>
      </c>
      <c r="R29" s="217">
        <f t="shared" si="3"/>
        <v>185</v>
      </c>
      <c r="S29" s="226">
        <f t="shared" si="4"/>
        <v>95</v>
      </c>
      <c r="T29" s="148" t="s">
        <v>4</v>
      </c>
      <c r="U29" s="99">
        <v>145</v>
      </c>
      <c r="V29" s="99">
        <v>155</v>
      </c>
      <c r="W29" s="99">
        <v>170</v>
      </c>
      <c r="X29" s="99">
        <v>173</v>
      </c>
      <c r="Y29" s="99">
        <v>135</v>
      </c>
      <c r="Z29" s="99">
        <v>156</v>
      </c>
      <c r="AA29" s="100">
        <f t="shared" si="5"/>
        <v>934</v>
      </c>
      <c r="AB29" s="101"/>
      <c r="AC29" s="100">
        <f t="shared" si="6"/>
        <v>934</v>
      </c>
      <c r="AD29" s="144">
        <f t="shared" si="7"/>
        <v>12</v>
      </c>
      <c r="AE29" s="147"/>
      <c r="AF29" s="146">
        <f t="shared" si="8"/>
        <v>2044</v>
      </c>
      <c r="AG29" s="139"/>
      <c r="AH29" s="138">
        <f t="shared" si="9"/>
        <v>170.33333333333334</v>
      </c>
      <c r="AI29" s="99"/>
      <c r="AJ29" s="231">
        <f t="shared" si="10"/>
        <v>176</v>
      </c>
    </row>
    <row r="30" spans="1:36" ht="28.5" customHeight="1">
      <c r="A30" s="116" t="s">
        <v>20</v>
      </c>
      <c r="B30" s="94" t="s">
        <v>69</v>
      </c>
      <c r="C30" s="94" t="s">
        <v>436</v>
      </c>
      <c r="D30" s="96" t="s">
        <v>437</v>
      </c>
      <c r="E30" s="96" t="s">
        <v>439</v>
      </c>
      <c r="F30" s="97" t="s">
        <v>440</v>
      </c>
      <c r="G30" s="117" t="s">
        <v>3</v>
      </c>
      <c r="H30" s="99">
        <v>150</v>
      </c>
      <c r="I30" s="99">
        <v>192</v>
      </c>
      <c r="J30" s="99">
        <v>152</v>
      </c>
      <c r="K30" s="99">
        <v>159</v>
      </c>
      <c r="L30" s="99">
        <v>131</v>
      </c>
      <c r="M30" s="99">
        <v>187</v>
      </c>
      <c r="N30" s="214">
        <f t="shared" si="0"/>
        <v>971</v>
      </c>
      <c r="O30" s="101">
        <v>24</v>
      </c>
      <c r="P30" s="214">
        <f t="shared" si="1"/>
        <v>995</v>
      </c>
      <c r="Q30" s="99">
        <f t="shared" si="2"/>
        <v>6</v>
      </c>
      <c r="R30" s="217">
        <f t="shared" si="3"/>
        <v>165.83333333333334</v>
      </c>
      <c r="S30" s="226">
        <f t="shared" si="4"/>
        <v>61</v>
      </c>
      <c r="T30" s="148" t="s">
        <v>4</v>
      </c>
      <c r="U30" s="99">
        <v>201</v>
      </c>
      <c r="V30" s="99">
        <v>172</v>
      </c>
      <c r="W30" s="99">
        <v>131</v>
      </c>
      <c r="X30" s="99">
        <v>142</v>
      </c>
      <c r="Y30" s="99">
        <v>156</v>
      </c>
      <c r="Z30" s="99">
        <v>152</v>
      </c>
      <c r="AA30" s="100">
        <f t="shared" si="5"/>
        <v>954</v>
      </c>
      <c r="AB30" s="101">
        <v>24</v>
      </c>
      <c r="AC30" s="100">
        <f t="shared" si="6"/>
        <v>978</v>
      </c>
      <c r="AD30" s="144">
        <f t="shared" si="7"/>
        <v>12</v>
      </c>
      <c r="AE30" s="147"/>
      <c r="AF30" s="146">
        <f t="shared" si="8"/>
        <v>1973</v>
      </c>
      <c r="AG30" s="139"/>
      <c r="AH30" s="138">
        <f t="shared" si="9"/>
        <v>164.41666666666666</v>
      </c>
      <c r="AI30" s="99"/>
      <c r="AJ30" s="231">
        <f t="shared" si="10"/>
        <v>17</v>
      </c>
    </row>
    <row r="31" spans="1:36" ht="28.5" customHeight="1">
      <c r="A31" s="116" t="s">
        <v>21</v>
      </c>
      <c r="B31" s="103" t="s">
        <v>69</v>
      </c>
      <c r="C31" s="103" t="s">
        <v>184</v>
      </c>
      <c r="D31" s="96" t="s">
        <v>557</v>
      </c>
      <c r="E31" s="96" t="s">
        <v>558</v>
      </c>
      <c r="F31" s="97" t="s">
        <v>559</v>
      </c>
      <c r="G31" s="117" t="s">
        <v>3</v>
      </c>
      <c r="H31" s="99">
        <v>200</v>
      </c>
      <c r="I31" s="99">
        <v>213</v>
      </c>
      <c r="J31" s="99">
        <v>174</v>
      </c>
      <c r="K31" s="99">
        <v>154</v>
      </c>
      <c r="L31" s="99">
        <v>168</v>
      </c>
      <c r="M31" s="99">
        <v>170</v>
      </c>
      <c r="N31" s="214">
        <f t="shared" si="0"/>
        <v>1079</v>
      </c>
      <c r="O31" s="101">
        <v>24</v>
      </c>
      <c r="P31" s="214">
        <f t="shared" si="1"/>
        <v>1103</v>
      </c>
      <c r="Q31" s="99">
        <f t="shared" si="2"/>
        <v>6</v>
      </c>
      <c r="R31" s="217">
        <f t="shared" si="3"/>
        <v>183.83333333333334</v>
      </c>
      <c r="S31" s="226">
        <f t="shared" si="4"/>
        <v>59</v>
      </c>
      <c r="T31" s="148" t="s">
        <v>4</v>
      </c>
      <c r="U31" s="99">
        <v>161</v>
      </c>
      <c r="V31" s="99">
        <v>132</v>
      </c>
      <c r="W31" s="99">
        <v>110</v>
      </c>
      <c r="X31" s="99">
        <v>146</v>
      </c>
      <c r="Y31" s="99">
        <v>137</v>
      </c>
      <c r="Z31" s="99">
        <v>158</v>
      </c>
      <c r="AA31" s="100">
        <f>SUM(U31:Z31)</f>
        <v>844</v>
      </c>
      <c r="AB31" s="101">
        <v>24</v>
      </c>
      <c r="AC31" s="100">
        <f t="shared" si="6"/>
        <v>868</v>
      </c>
      <c r="AD31" s="144">
        <f t="shared" si="7"/>
        <v>12</v>
      </c>
      <c r="AE31" s="147"/>
      <c r="AF31" s="146">
        <f t="shared" si="8"/>
        <v>1971</v>
      </c>
      <c r="AG31" s="139"/>
      <c r="AH31" s="138">
        <f t="shared" si="9"/>
        <v>164.25</v>
      </c>
      <c r="AI31" s="99"/>
      <c r="AJ31" s="231">
        <f t="shared" si="10"/>
        <v>235</v>
      </c>
    </row>
    <row r="32" spans="1:36" ht="28.5" customHeight="1">
      <c r="A32" s="116" t="s">
        <v>22</v>
      </c>
      <c r="B32" s="103" t="s">
        <v>68</v>
      </c>
      <c r="C32" s="103" t="s">
        <v>267</v>
      </c>
      <c r="D32" s="96" t="s">
        <v>268</v>
      </c>
      <c r="E32" s="96" t="s">
        <v>187</v>
      </c>
      <c r="F32" s="97" t="s">
        <v>422</v>
      </c>
      <c r="G32" s="117" t="s">
        <v>3</v>
      </c>
      <c r="H32" s="99">
        <v>142</v>
      </c>
      <c r="I32" s="99">
        <v>225</v>
      </c>
      <c r="J32" s="99">
        <v>184</v>
      </c>
      <c r="K32" s="99">
        <v>172</v>
      </c>
      <c r="L32" s="99">
        <v>157</v>
      </c>
      <c r="M32" s="99">
        <v>162</v>
      </c>
      <c r="N32" s="214">
        <f t="shared" si="0"/>
        <v>1042</v>
      </c>
      <c r="O32" s="101"/>
      <c r="P32" s="214">
        <f t="shared" si="1"/>
        <v>1042</v>
      </c>
      <c r="Q32" s="99">
        <f t="shared" si="2"/>
        <v>6</v>
      </c>
      <c r="R32" s="217">
        <f t="shared" si="3"/>
        <v>173.66666666666666</v>
      </c>
      <c r="S32" s="226">
        <f t="shared" si="4"/>
        <v>83</v>
      </c>
      <c r="T32" s="148" t="s">
        <v>4</v>
      </c>
      <c r="U32" s="99">
        <v>143</v>
      </c>
      <c r="V32" s="99">
        <v>177</v>
      </c>
      <c r="W32" s="99">
        <v>194</v>
      </c>
      <c r="X32" s="99">
        <v>128</v>
      </c>
      <c r="Y32" s="99">
        <v>136</v>
      </c>
      <c r="Z32" s="99">
        <v>139</v>
      </c>
      <c r="AA32" s="100">
        <f t="shared" si="5"/>
        <v>917</v>
      </c>
      <c r="AB32" s="101"/>
      <c r="AC32" s="100">
        <f t="shared" si="6"/>
        <v>917</v>
      </c>
      <c r="AD32" s="144">
        <f t="shared" si="7"/>
        <v>12</v>
      </c>
      <c r="AE32" s="147"/>
      <c r="AF32" s="146">
        <f t="shared" si="8"/>
        <v>1959</v>
      </c>
      <c r="AG32" s="139"/>
      <c r="AH32" s="138">
        <f t="shared" si="9"/>
        <v>163.25</v>
      </c>
      <c r="AI32" s="99"/>
      <c r="AJ32" s="231">
        <f t="shared" si="10"/>
        <v>125</v>
      </c>
    </row>
    <row r="33" spans="1:36" ht="28.5" customHeight="1">
      <c r="A33" s="116" t="s">
        <v>23</v>
      </c>
      <c r="B33" s="94" t="s">
        <v>69</v>
      </c>
      <c r="C33" s="94" t="s">
        <v>441</v>
      </c>
      <c r="D33" s="96" t="s">
        <v>445</v>
      </c>
      <c r="E33" s="96" t="s">
        <v>446</v>
      </c>
      <c r="F33" s="97" t="s">
        <v>447</v>
      </c>
      <c r="G33" s="117" t="s">
        <v>3</v>
      </c>
      <c r="H33" s="99">
        <v>168</v>
      </c>
      <c r="I33" s="99">
        <v>151</v>
      </c>
      <c r="J33" s="99">
        <v>158</v>
      </c>
      <c r="K33" s="99">
        <v>189</v>
      </c>
      <c r="L33" s="99">
        <v>158</v>
      </c>
      <c r="M33" s="99">
        <v>149</v>
      </c>
      <c r="N33" s="214">
        <f t="shared" si="0"/>
        <v>973</v>
      </c>
      <c r="O33" s="101">
        <v>24</v>
      </c>
      <c r="P33" s="214">
        <f t="shared" si="1"/>
        <v>997</v>
      </c>
      <c r="Q33" s="99">
        <f t="shared" si="2"/>
        <v>6</v>
      </c>
      <c r="R33" s="217">
        <f t="shared" si="3"/>
        <v>166.16666666666666</v>
      </c>
      <c r="S33" s="226">
        <f t="shared" si="4"/>
        <v>40</v>
      </c>
      <c r="T33" s="148" t="s">
        <v>4</v>
      </c>
      <c r="U33" s="99">
        <v>182</v>
      </c>
      <c r="V33" s="99">
        <v>158</v>
      </c>
      <c r="W33" s="99">
        <v>148</v>
      </c>
      <c r="X33" s="99">
        <v>134</v>
      </c>
      <c r="Y33" s="99">
        <v>138</v>
      </c>
      <c r="Z33" s="99">
        <v>144</v>
      </c>
      <c r="AA33" s="100">
        <f t="shared" si="5"/>
        <v>904</v>
      </c>
      <c r="AB33" s="101">
        <v>24</v>
      </c>
      <c r="AC33" s="100">
        <f t="shared" si="6"/>
        <v>928</v>
      </c>
      <c r="AD33" s="144">
        <f t="shared" si="7"/>
        <v>12</v>
      </c>
      <c r="AE33" s="147"/>
      <c r="AF33" s="146">
        <f t="shared" si="8"/>
        <v>1925</v>
      </c>
      <c r="AG33" s="139"/>
      <c r="AH33" s="138">
        <f t="shared" si="9"/>
        <v>160.41666666666666</v>
      </c>
      <c r="AI33" s="99"/>
      <c r="AJ33" s="231">
        <f t="shared" si="10"/>
        <v>69</v>
      </c>
    </row>
    <row r="34" spans="1:36" ht="28.5" customHeight="1">
      <c r="A34" s="116" t="s">
        <v>37</v>
      </c>
      <c r="B34" s="103" t="s">
        <v>68</v>
      </c>
      <c r="C34" s="103" t="s">
        <v>184</v>
      </c>
      <c r="D34" s="96" t="s">
        <v>425</v>
      </c>
      <c r="E34" s="96" t="s">
        <v>222</v>
      </c>
      <c r="F34" s="97" t="s">
        <v>426</v>
      </c>
      <c r="G34" s="117" t="s">
        <v>3</v>
      </c>
      <c r="H34" s="99">
        <v>199</v>
      </c>
      <c r="I34" s="99">
        <v>177</v>
      </c>
      <c r="J34" s="99">
        <v>145</v>
      </c>
      <c r="K34" s="99">
        <v>148</v>
      </c>
      <c r="L34" s="99">
        <v>181</v>
      </c>
      <c r="M34" s="99">
        <v>138</v>
      </c>
      <c r="N34" s="214">
        <f t="shared" si="0"/>
        <v>988</v>
      </c>
      <c r="O34" s="101"/>
      <c r="P34" s="214">
        <f t="shared" si="1"/>
        <v>988</v>
      </c>
      <c r="Q34" s="99">
        <f t="shared" si="2"/>
        <v>6</v>
      </c>
      <c r="R34" s="217">
        <f t="shared" si="3"/>
        <v>164.66666666666666</v>
      </c>
      <c r="S34" s="226">
        <f t="shared" si="4"/>
        <v>61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5"/>
        <v>0</v>
      </c>
      <c r="AB34" s="101"/>
      <c r="AC34" s="100">
        <f t="shared" si="6"/>
        <v>0</v>
      </c>
      <c r="AD34" s="144">
        <f t="shared" si="7"/>
        <v>6</v>
      </c>
      <c r="AE34" s="147"/>
      <c r="AF34" s="146">
        <f t="shared" si="8"/>
        <v>988</v>
      </c>
      <c r="AG34" s="139"/>
      <c r="AH34" s="138">
        <f t="shared" si="9"/>
        <v>164.66666666666666</v>
      </c>
      <c r="AI34" s="99"/>
      <c r="AJ34" s="231">
        <f t="shared" si="10"/>
        <v>988</v>
      </c>
    </row>
    <row r="35" spans="1:36" ht="28.5" customHeight="1">
      <c r="A35" s="116" t="s">
        <v>38</v>
      </c>
      <c r="B35" s="94" t="s">
        <v>69</v>
      </c>
      <c r="C35" s="94" t="s">
        <v>434</v>
      </c>
      <c r="D35" s="96" t="s">
        <v>268</v>
      </c>
      <c r="E35" s="96" t="s">
        <v>242</v>
      </c>
      <c r="F35" s="97" t="s">
        <v>435</v>
      </c>
      <c r="G35" s="117" t="s">
        <v>3</v>
      </c>
      <c r="H35" s="99">
        <v>186</v>
      </c>
      <c r="I35" s="99">
        <v>136</v>
      </c>
      <c r="J35" s="99">
        <v>139</v>
      </c>
      <c r="K35" s="99">
        <v>154</v>
      </c>
      <c r="L35" s="99">
        <v>214</v>
      </c>
      <c r="M35" s="99">
        <v>120</v>
      </c>
      <c r="N35" s="214">
        <f t="shared" si="0"/>
        <v>949</v>
      </c>
      <c r="O35" s="101">
        <v>24</v>
      </c>
      <c r="P35" s="214">
        <f t="shared" si="1"/>
        <v>973</v>
      </c>
      <c r="Q35" s="99">
        <f t="shared" si="2"/>
        <v>6</v>
      </c>
      <c r="R35" s="217">
        <f t="shared" si="3"/>
        <v>162.16666666666666</v>
      </c>
      <c r="S35" s="226">
        <f t="shared" si="4"/>
        <v>94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5"/>
        <v>0</v>
      </c>
      <c r="AB35" s="101"/>
      <c r="AC35" s="100">
        <f t="shared" si="6"/>
        <v>0</v>
      </c>
      <c r="AD35" s="144">
        <f t="shared" si="7"/>
        <v>6</v>
      </c>
      <c r="AE35" s="147"/>
      <c r="AF35" s="146">
        <f t="shared" si="8"/>
        <v>973</v>
      </c>
      <c r="AG35" s="139"/>
      <c r="AH35" s="138">
        <f t="shared" si="9"/>
        <v>162.16666666666666</v>
      </c>
      <c r="AI35" s="99"/>
      <c r="AJ35" s="231">
        <f t="shared" si="10"/>
        <v>973</v>
      </c>
    </row>
    <row r="36" spans="1:36" ht="28.5" customHeight="1">
      <c r="A36" s="116" t="s">
        <v>39</v>
      </c>
      <c r="B36" s="94" t="s">
        <v>68</v>
      </c>
      <c r="C36" s="94" t="s">
        <v>28</v>
      </c>
      <c r="D36" s="95" t="s">
        <v>395</v>
      </c>
      <c r="E36" s="96" t="s">
        <v>396</v>
      </c>
      <c r="F36" s="97" t="s">
        <v>397</v>
      </c>
      <c r="G36" s="117" t="s">
        <v>3</v>
      </c>
      <c r="H36" s="99">
        <v>119</v>
      </c>
      <c r="I36" s="99">
        <v>147</v>
      </c>
      <c r="J36" s="99">
        <v>128</v>
      </c>
      <c r="K36" s="99">
        <v>202</v>
      </c>
      <c r="L36" s="99">
        <v>183</v>
      </c>
      <c r="M36" s="99">
        <v>152</v>
      </c>
      <c r="N36" s="214">
        <f t="shared" si="0"/>
        <v>931</v>
      </c>
      <c r="O36" s="101"/>
      <c r="P36" s="214">
        <f t="shared" si="1"/>
        <v>931</v>
      </c>
      <c r="Q36" s="99">
        <f t="shared" si="2"/>
        <v>6</v>
      </c>
      <c r="R36" s="217">
        <f t="shared" si="3"/>
        <v>155.16666666666666</v>
      </c>
      <c r="S36" s="226">
        <f t="shared" si="4"/>
        <v>83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5"/>
        <v>0</v>
      </c>
      <c r="AB36" s="101"/>
      <c r="AC36" s="100">
        <f t="shared" si="6"/>
        <v>0</v>
      </c>
      <c r="AD36" s="144">
        <f t="shared" si="7"/>
        <v>6</v>
      </c>
      <c r="AE36" s="147"/>
      <c r="AF36" s="146">
        <f t="shared" si="8"/>
        <v>931</v>
      </c>
      <c r="AG36" s="139"/>
      <c r="AH36" s="138">
        <f>AF36/AD36</f>
        <v>155.16666666666666</v>
      </c>
      <c r="AI36" s="99"/>
      <c r="AJ36" s="231">
        <f t="shared" si="10"/>
        <v>931</v>
      </c>
    </row>
    <row r="37" spans="1:36" ht="28.5" customHeight="1">
      <c r="A37" s="116" t="s">
        <v>40</v>
      </c>
      <c r="B37" s="94" t="s">
        <v>68</v>
      </c>
      <c r="C37" s="103" t="s">
        <v>272</v>
      </c>
      <c r="D37" s="96" t="s">
        <v>423</v>
      </c>
      <c r="E37" s="96" t="s">
        <v>249</v>
      </c>
      <c r="F37" s="97" t="s">
        <v>424</v>
      </c>
      <c r="G37" s="117" t="s">
        <v>3</v>
      </c>
      <c r="H37" s="99">
        <v>154</v>
      </c>
      <c r="I37" s="99">
        <v>159</v>
      </c>
      <c r="J37" s="99">
        <v>165</v>
      </c>
      <c r="K37" s="99">
        <v>98</v>
      </c>
      <c r="L37" s="99">
        <v>174</v>
      </c>
      <c r="M37" s="99">
        <v>141</v>
      </c>
      <c r="N37" s="214">
        <f t="shared" si="0"/>
        <v>891</v>
      </c>
      <c r="O37" s="101"/>
      <c r="P37" s="214">
        <f t="shared" si="1"/>
        <v>891</v>
      </c>
      <c r="Q37" s="99">
        <f t="shared" si="2"/>
        <v>6</v>
      </c>
      <c r="R37" s="217">
        <f t="shared" si="3"/>
        <v>148.5</v>
      </c>
      <c r="S37" s="226">
        <f t="shared" si="4"/>
        <v>76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5"/>
        <v>0</v>
      </c>
      <c r="AB37" s="101"/>
      <c r="AC37" s="100">
        <f t="shared" si="6"/>
        <v>0</v>
      </c>
      <c r="AD37" s="144">
        <f t="shared" si="7"/>
        <v>6</v>
      </c>
      <c r="AE37" s="147"/>
      <c r="AF37" s="146">
        <f t="shared" si="8"/>
        <v>891</v>
      </c>
      <c r="AG37" s="139"/>
      <c r="AH37" s="138">
        <f t="shared" si="9"/>
        <v>148.5</v>
      </c>
      <c r="AI37" s="99"/>
      <c r="AJ37" s="231">
        <f t="shared" si="10"/>
        <v>891</v>
      </c>
    </row>
    <row r="38" spans="1:36" ht="28.5" customHeight="1">
      <c r="A38" s="116" t="s">
        <v>41</v>
      </c>
      <c r="B38" s="103" t="s">
        <v>69</v>
      </c>
      <c r="C38" s="103" t="s">
        <v>72</v>
      </c>
      <c r="D38" s="96" t="s">
        <v>419</v>
      </c>
      <c r="E38" s="96" t="s">
        <v>420</v>
      </c>
      <c r="F38" s="97" t="s">
        <v>421</v>
      </c>
      <c r="G38" s="117" t="s">
        <v>3</v>
      </c>
      <c r="H38" s="99">
        <v>139</v>
      </c>
      <c r="I38" s="99">
        <v>148</v>
      </c>
      <c r="J38" s="99">
        <v>111</v>
      </c>
      <c r="K38" s="99">
        <v>124</v>
      </c>
      <c r="L38" s="99">
        <v>148</v>
      </c>
      <c r="M38" s="99">
        <v>105</v>
      </c>
      <c r="N38" s="214">
        <f t="shared" si="0"/>
        <v>775</v>
      </c>
      <c r="O38" s="101">
        <v>24</v>
      </c>
      <c r="P38" s="214">
        <f t="shared" si="1"/>
        <v>799</v>
      </c>
      <c r="Q38" s="99">
        <f t="shared" si="2"/>
        <v>6</v>
      </c>
      <c r="R38" s="217">
        <f t="shared" si="3"/>
        <v>133.16666666666666</v>
      </c>
      <c r="S38" s="226">
        <f t="shared" si="4"/>
        <v>43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5"/>
        <v>0</v>
      </c>
      <c r="AB38" s="101"/>
      <c r="AC38" s="100">
        <f t="shared" si="6"/>
        <v>0</v>
      </c>
      <c r="AD38" s="144">
        <f t="shared" si="7"/>
        <v>6</v>
      </c>
      <c r="AE38" s="147"/>
      <c r="AF38" s="146">
        <f t="shared" si="8"/>
        <v>799</v>
      </c>
      <c r="AG38" s="139"/>
      <c r="AH38" s="138">
        <f t="shared" si="9"/>
        <v>133.16666666666666</v>
      </c>
      <c r="AI38" s="99"/>
      <c r="AJ38" s="231">
        <f t="shared" si="10"/>
        <v>799</v>
      </c>
    </row>
    <row r="39" spans="1:36" ht="28.5" customHeight="1">
      <c r="A39" s="116" t="s">
        <v>42</v>
      </c>
      <c r="B39" s="94"/>
      <c r="C39" s="103"/>
      <c r="D39" s="96"/>
      <c r="E39" s="96"/>
      <c r="F39" s="97"/>
      <c r="G39" s="117" t="s">
        <v>3</v>
      </c>
      <c r="H39" s="99"/>
      <c r="I39" s="99"/>
      <c r="J39" s="99"/>
      <c r="K39" s="99"/>
      <c r="L39" s="99"/>
      <c r="M39" s="99"/>
      <c r="N39" s="214">
        <f t="shared" si="0"/>
        <v>0</v>
      </c>
      <c r="O39" s="101"/>
      <c r="P39" s="214">
        <f t="shared" si="1"/>
        <v>0</v>
      </c>
      <c r="Q39" s="99">
        <f t="shared" si="2"/>
        <v>0</v>
      </c>
      <c r="R39" s="217" t="e">
        <f t="shared" si="3"/>
        <v>#DIV/0!</v>
      </c>
      <c r="S39" s="226">
        <f t="shared" si="4"/>
        <v>0</v>
      </c>
      <c r="T39" s="148" t="s">
        <v>4</v>
      </c>
      <c r="U39" s="99"/>
      <c r="V39" s="99"/>
      <c r="W39" s="99"/>
      <c r="X39" s="99"/>
      <c r="Y39" s="99"/>
      <c r="Z39" s="99"/>
      <c r="AA39" s="100">
        <f t="shared" si="5"/>
        <v>0</v>
      </c>
      <c r="AB39" s="101"/>
      <c r="AC39" s="100">
        <f t="shared" si="6"/>
        <v>0</v>
      </c>
      <c r="AD39" s="144">
        <f t="shared" si="7"/>
        <v>0</v>
      </c>
      <c r="AE39" s="147"/>
      <c r="AF39" s="146">
        <f t="shared" si="8"/>
        <v>0</v>
      </c>
      <c r="AG39" s="139"/>
      <c r="AH39" s="138" t="e">
        <f t="shared" si="9"/>
        <v>#DIV/0!</v>
      </c>
      <c r="AI39" s="99"/>
      <c r="AJ39" s="231">
        <f t="shared" si="10"/>
        <v>0</v>
      </c>
    </row>
    <row r="40" spans="1:36" ht="28.5" customHeight="1">
      <c r="A40" s="116" t="s">
        <v>43</v>
      </c>
      <c r="B40" s="94"/>
      <c r="C40" s="94"/>
      <c r="D40" s="96"/>
      <c r="E40" s="96"/>
      <c r="F40" s="97"/>
      <c r="G40" s="117" t="s">
        <v>3</v>
      </c>
      <c r="H40" s="99"/>
      <c r="I40" s="99"/>
      <c r="J40" s="99"/>
      <c r="K40" s="99"/>
      <c r="L40" s="99"/>
      <c r="M40" s="99"/>
      <c r="N40" s="214">
        <f t="shared" si="0"/>
        <v>0</v>
      </c>
      <c r="O40" s="101"/>
      <c r="P40" s="214">
        <f t="shared" si="1"/>
        <v>0</v>
      </c>
      <c r="Q40" s="99">
        <f t="shared" si="2"/>
        <v>0</v>
      </c>
      <c r="R40" s="217" t="e">
        <f t="shared" si="3"/>
        <v>#DIV/0!</v>
      </c>
      <c r="S40" s="226">
        <f t="shared" si="4"/>
        <v>0</v>
      </c>
      <c r="T40" s="148" t="s">
        <v>4</v>
      </c>
      <c r="U40" s="99"/>
      <c r="V40" s="99"/>
      <c r="W40" s="99"/>
      <c r="X40" s="99"/>
      <c r="Y40" s="99"/>
      <c r="Z40" s="99"/>
      <c r="AA40" s="100">
        <f t="shared" si="5"/>
        <v>0</v>
      </c>
      <c r="AB40" s="101"/>
      <c r="AC40" s="100">
        <f t="shared" si="6"/>
        <v>0</v>
      </c>
      <c r="AD40" s="144">
        <f t="shared" si="7"/>
        <v>0</v>
      </c>
      <c r="AE40" s="147"/>
      <c r="AF40" s="146">
        <f t="shared" si="8"/>
        <v>0</v>
      </c>
      <c r="AG40" s="139"/>
      <c r="AH40" s="138" t="e">
        <f t="shared" si="9"/>
        <v>#DIV/0!</v>
      </c>
      <c r="AI40" s="99"/>
      <c r="AJ40" s="231">
        <f t="shared" si="10"/>
        <v>0</v>
      </c>
    </row>
    <row r="41" spans="1:36" ht="28.5" customHeight="1">
      <c r="A41" s="116" t="s">
        <v>44</v>
      </c>
      <c r="B41" s="94"/>
      <c r="C41" s="94"/>
      <c r="D41" s="96"/>
      <c r="E41" s="96"/>
      <c r="F41" s="97"/>
      <c r="G41" s="117" t="s">
        <v>3</v>
      </c>
      <c r="H41" s="99"/>
      <c r="I41" s="99"/>
      <c r="J41" s="99"/>
      <c r="K41" s="99"/>
      <c r="L41" s="99"/>
      <c r="M41" s="99"/>
      <c r="N41" s="214">
        <f t="shared" si="0"/>
        <v>0</v>
      </c>
      <c r="O41" s="101"/>
      <c r="P41" s="214">
        <f t="shared" si="1"/>
        <v>0</v>
      </c>
      <c r="Q41" s="99">
        <f t="shared" si="2"/>
        <v>0</v>
      </c>
      <c r="R41" s="217" t="e">
        <f t="shared" si="3"/>
        <v>#DIV/0!</v>
      </c>
      <c r="S41" s="226">
        <f t="shared" si="4"/>
        <v>0</v>
      </c>
      <c r="T41" s="148" t="s">
        <v>4</v>
      </c>
      <c r="U41" s="99"/>
      <c r="V41" s="99"/>
      <c r="W41" s="99"/>
      <c r="X41" s="99"/>
      <c r="Y41" s="99"/>
      <c r="Z41" s="99"/>
      <c r="AA41" s="100">
        <f t="shared" si="5"/>
        <v>0</v>
      </c>
      <c r="AB41" s="101"/>
      <c r="AC41" s="100">
        <f t="shared" si="6"/>
        <v>0</v>
      </c>
      <c r="AD41" s="144">
        <f t="shared" si="7"/>
        <v>0</v>
      </c>
      <c r="AE41" s="147"/>
      <c r="AF41" s="146">
        <f t="shared" si="8"/>
        <v>0</v>
      </c>
      <c r="AG41" s="139"/>
      <c r="AH41" s="138" t="e">
        <f t="shared" si="9"/>
        <v>#DIV/0!</v>
      </c>
      <c r="AI41" s="99"/>
      <c r="AJ41" s="231">
        <f t="shared" si="10"/>
        <v>0</v>
      </c>
    </row>
    <row r="42" spans="1:36" ht="28.5" customHeight="1">
      <c r="A42" s="116" t="s">
        <v>45</v>
      </c>
      <c r="B42" s="94"/>
      <c r="C42" s="94"/>
      <c r="D42" s="96"/>
      <c r="E42" s="96"/>
      <c r="F42" s="97"/>
      <c r="G42" s="117" t="s">
        <v>3</v>
      </c>
      <c r="H42" s="99"/>
      <c r="I42" s="99"/>
      <c r="J42" s="99"/>
      <c r="K42" s="99"/>
      <c r="L42" s="99"/>
      <c r="M42" s="99"/>
      <c r="N42" s="214">
        <f t="shared" si="0"/>
        <v>0</v>
      </c>
      <c r="O42" s="101"/>
      <c r="P42" s="214">
        <f t="shared" si="1"/>
        <v>0</v>
      </c>
      <c r="Q42" s="99">
        <f t="shared" si="2"/>
        <v>0</v>
      </c>
      <c r="R42" s="217" t="e">
        <f t="shared" si="3"/>
        <v>#DIV/0!</v>
      </c>
      <c r="S42" s="226">
        <f t="shared" si="4"/>
        <v>0</v>
      </c>
      <c r="T42" s="148" t="s">
        <v>4</v>
      </c>
      <c r="U42" s="99"/>
      <c r="V42" s="99"/>
      <c r="W42" s="99"/>
      <c r="X42" s="99"/>
      <c r="Y42" s="99"/>
      <c r="Z42" s="99"/>
      <c r="AA42" s="100">
        <f t="shared" si="5"/>
        <v>0</v>
      </c>
      <c r="AB42" s="101"/>
      <c r="AC42" s="100">
        <f t="shared" si="6"/>
        <v>0</v>
      </c>
      <c r="AD42" s="144">
        <f t="shared" si="7"/>
        <v>0</v>
      </c>
      <c r="AE42" s="147"/>
      <c r="AF42" s="146">
        <f t="shared" si="8"/>
        <v>0</v>
      </c>
      <c r="AG42" s="139"/>
      <c r="AH42" s="138" t="e">
        <f t="shared" si="9"/>
        <v>#DIV/0!</v>
      </c>
      <c r="AI42" s="99"/>
      <c r="AJ42" s="231">
        <f t="shared" si="10"/>
        <v>0</v>
      </c>
    </row>
    <row r="43" spans="1:36" ht="28.5" customHeight="1">
      <c r="A43" s="116" t="s">
        <v>46</v>
      </c>
      <c r="B43" s="94"/>
      <c r="C43" s="94"/>
      <c r="D43" s="96"/>
      <c r="E43" s="96"/>
      <c r="F43" s="97"/>
      <c r="G43" s="117" t="s">
        <v>3</v>
      </c>
      <c r="H43" s="99"/>
      <c r="I43" s="99"/>
      <c r="J43" s="99"/>
      <c r="K43" s="99"/>
      <c r="L43" s="99"/>
      <c r="M43" s="99"/>
      <c r="N43" s="214">
        <f t="shared" si="0"/>
        <v>0</v>
      </c>
      <c r="O43" s="101"/>
      <c r="P43" s="214">
        <f t="shared" si="1"/>
        <v>0</v>
      </c>
      <c r="Q43" s="99">
        <f t="shared" si="2"/>
        <v>0</v>
      </c>
      <c r="R43" s="217" t="e">
        <f t="shared" si="3"/>
        <v>#DIV/0!</v>
      </c>
      <c r="S43" s="226">
        <f t="shared" si="4"/>
        <v>0</v>
      </c>
      <c r="T43" s="148" t="s">
        <v>4</v>
      </c>
      <c r="U43" s="99"/>
      <c r="V43" s="99"/>
      <c r="W43" s="99"/>
      <c r="X43" s="99"/>
      <c r="Y43" s="99"/>
      <c r="Z43" s="99"/>
      <c r="AA43" s="100">
        <f t="shared" si="5"/>
        <v>0</v>
      </c>
      <c r="AB43" s="101"/>
      <c r="AC43" s="100">
        <f t="shared" si="6"/>
        <v>0</v>
      </c>
      <c r="AD43" s="144">
        <f t="shared" si="7"/>
        <v>0</v>
      </c>
      <c r="AE43" s="147"/>
      <c r="AF43" s="146">
        <f t="shared" si="8"/>
        <v>0</v>
      </c>
      <c r="AG43" s="139"/>
      <c r="AH43" s="138" t="e">
        <f t="shared" si="9"/>
        <v>#DIV/0!</v>
      </c>
      <c r="AI43" s="99"/>
      <c r="AJ43" s="231">
        <f t="shared" si="10"/>
        <v>0</v>
      </c>
    </row>
    <row r="44" spans="1:36" ht="28.5" customHeight="1">
      <c r="A44" s="21"/>
      <c r="C44" s="4"/>
      <c r="D44" s="31"/>
      <c r="E44" s="31"/>
      <c r="F44" s="61"/>
      <c r="G44" s="30"/>
      <c r="H44" s="33"/>
      <c r="I44" s="33"/>
      <c r="J44" s="33"/>
      <c r="K44" s="33"/>
      <c r="L44" s="33"/>
      <c r="M44" s="33"/>
      <c r="N44" s="215">
        <f>SUM(H44:M44)</f>
        <v>0</v>
      </c>
      <c r="O44" s="50"/>
      <c r="P44" s="215">
        <f>SUM(N44:O44)</f>
        <v>0</v>
      </c>
      <c r="Q44" s="135">
        <f>COUNTIF(H44:M44,"&gt;0")</f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>SUM(U44:Z44)</f>
        <v>0</v>
      </c>
      <c r="AB44" s="50"/>
      <c r="AC44" s="34">
        <f>SUM(AA44:AB44,P44)</f>
        <v>0</v>
      </c>
      <c r="AD44" s="35"/>
      <c r="AE44" s="35"/>
      <c r="AF44" s="36">
        <f>COUNTIF(U44:Z44,"&gt;0")+Q44</f>
        <v>0</v>
      </c>
      <c r="AG44" s="60"/>
      <c r="AJ44" s="231">
        <f>'Herren A'!P44-'Herren A'!AC44</f>
        <v>0</v>
      </c>
    </row>
    <row r="45" spans="1:36" ht="28.5" customHeight="1">
      <c r="A45" s="21"/>
      <c r="C45" s="4"/>
      <c r="D45" s="31"/>
      <c r="E45" s="31"/>
      <c r="F45" s="61"/>
      <c r="G45" s="30"/>
      <c r="H45" s="33"/>
      <c r="I45" s="33"/>
      <c r="J45" s="33"/>
      <c r="K45" s="33"/>
      <c r="L45" s="33"/>
      <c r="M45" s="33"/>
      <c r="N45" s="215">
        <f>SUM(H45:M45)</f>
        <v>0</v>
      </c>
      <c r="O45" s="50"/>
      <c r="P45" s="215">
        <f>SUM(N45:O45)</f>
        <v>0</v>
      </c>
      <c r="Q45" s="135">
        <f>COUNTIF(H45:M45,"&gt;0")</f>
        <v>0</v>
      </c>
      <c r="R45" s="60"/>
      <c r="S45" s="60"/>
      <c r="T45" s="30"/>
      <c r="U45" s="33"/>
      <c r="V45" s="33"/>
      <c r="W45" s="33"/>
      <c r="X45" s="33"/>
      <c r="Y45" s="33"/>
      <c r="Z45" s="33"/>
      <c r="AA45" s="34">
        <f>SUM(U45:Z45)</f>
        <v>0</v>
      </c>
      <c r="AB45" s="50"/>
      <c r="AC45" s="34">
        <f>SUM(AA45:AB45,P45)</f>
        <v>0</v>
      </c>
      <c r="AD45" s="35"/>
      <c r="AE45" s="35"/>
      <c r="AF45" s="36">
        <f>COUNTIF(U45:Z45,"&gt;0")+Q45</f>
        <v>0</v>
      </c>
      <c r="AG45" s="60"/>
      <c r="AJ45" s="231">
        <f>'Herren A'!P45-'Herren A'!AC45</f>
        <v>0</v>
      </c>
    </row>
    <row r="46" spans="1:36" ht="28.5" customHeight="1">
      <c r="A46" s="21"/>
      <c r="C46" s="4"/>
      <c r="D46" s="31"/>
      <c r="E46" s="31"/>
      <c r="F46" s="61"/>
      <c r="G46" s="30"/>
      <c r="H46" s="33"/>
      <c r="I46" s="33"/>
      <c r="J46" s="33"/>
      <c r="K46" s="33"/>
      <c r="L46" s="33"/>
      <c r="M46" s="33"/>
      <c r="N46" s="215">
        <f>SUM(H46:M46)</f>
        <v>0</v>
      </c>
      <c r="O46" s="50"/>
      <c r="P46" s="215">
        <f>SUM(N46:O46)</f>
        <v>0</v>
      </c>
      <c r="Q46" s="135">
        <f>COUNTIF(H46:M46,"&gt;0")</f>
        <v>0</v>
      </c>
      <c r="R46" s="60"/>
      <c r="S46" s="60"/>
      <c r="T46" s="30"/>
      <c r="U46" s="33"/>
      <c r="V46" s="33"/>
      <c r="W46" s="33"/>
      <c r="X46" s="33"/>
      <c r="Y46" s="33"/>
      <c r="Z46" s="33"/>
      <c r="AA46" s="34">
        <f>SUM(U46:Z46)</f>
        <v>0</v>
      </c>
      <c r="AB46" s="50"/>
      <c r="AC46" s="34">
        <f>SUM(AA46:AB46,P46)</f>
        <v>0</v>
      </c>
      <c r="AD46" s="35"/>
      <c r="AE46" s="35"/>
      <c r="AF46" s="36">
        <f>COUNTIF(U46:Z46,"&gt;0")+Q46</f>
        <v>0</v>
      </c>
      <c r="AG46" s="60"/>
      <c r="AJ46" s="231">
        <f>'Herren A'!P46-'Herren A'!AC46</f>
        <v>0</v>
      </c>
    </row>
    <row r="47" spans="4:36" ht="18">
      <c r="D47" s="220"/>
      <c r="E47" s="221"/>
      <c r="F47" s="221"/>
      <c r="G47" s="219"/>
      <c r="AJ47" s="231">
        <f>'Herren A'!P47-'Herren A'!AC47</f>
        <v>0</v>
      </c>
    </row>
    <row r="48" ht="12.75">
      <c r="AJ48" s="231">
        <f>'Herren A'!P48-'Herren A'!AC48</f>
        <v>0</v>
      </c>
    </row>
    <row r="49" ht="12.75">
      <c r="AJ49" s="231">
        <f>'Herren A'!P49-'Herren A'!AC49</f>
        <v>0</v>
      </c>
    </row>
    <row r="50" ht="12.75">
      <c r="AJ50" s="231">
        <f>'Herren A'!P50-'Herren A'!AC50</f>
        <v>0</v>
      </c>
    </row>
    <row r="51" ht="12.75">
      <c r="AJ51" s="231">
        <f>'Herren A'!P51-'Herren A'!AC51</f>
        <v>0</v>
      </c>
    </row>
    <row r="52" ht="12.75">
      <c r="AJ52" s="231">
        <f>'Herren A'!P52-'Herren A'!AC52</f>
        <v>0</v>
      </c>
    </row>
    <row r="53" ht="12.75">
      <c r="AJ53" s="231">
        <f>'Herren A'!P53-'Herren A'!AC53</f>
        <v>0</v>
      </c>
    </row>
    <row r="54" ht="12.75">
      <c r="AJ54" s="231">
        <f>'Herren A'!P54-'Herren A'!AC54</f>
        <v>0</v>
      </c>
    </row>
    <row r="55" ht="12.75"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4:AF4"/>
    <mergeCell ref="A3:AF3"/>
    <mergeCell ref="I6:S6"/>
  </mergeCells>
  <conditionalFormatting sqref="AG44:AG46 AH14:AH43 U14:Z46 H14:M46 R14:R46 S44:S46">
    <cfRule type="cellIs" priority="1" dxfId="0" operator="greaterThanOrEqual" stopIfTrue="1">
      <formula>200</formula>
    </cfRule>
  </conditionalFormatting>
  <printOptions horizontalCentered="1"/>
  <pageMargins left="0" right="0" top="0.17" bottom="0.17" header="0.17" footer="0.17"/>
  <pageSetup horizontalDpi="300" verticalDpi="300" orientation="landscape" paperSize="9" scale="60" r:id="rId1"/>
  <headerFooter alignWithMargins="0">
    <oddFooter>&amp;LSeite &amp;P von &amp;N&amp;CAuswertung: ABV Hallstadt
www.ABV-Raubritter.de&amp;RDruckdatum: 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5" zoomScaleNormal="65" zoomScaleSheetLayoutView="70" workbookViewId="0" topLeftCell="A1">
      <selection activeCell="A29" sqref="A29"/>
    </sheetView>
  </sheetViews>
  <sheetFormatPr defaultColWidth="11.421875" defaultRowHeight="12.75"/>
  <cols>
    <col min="1" max="1" width="4.00390625" style="0" customWidth="1"/>
    <col min="2" max="2" width="3.8515625" style="0" customWidth="1"/>
    <col min="3" max="3" width="10.57421875" style="0" customWidth="1"/>
    <col min="4" max="4" width="18.421875" style="0" customWidth="1"/>
    <col min="5" max="5" width="16.00390625" style="0" customWidth="1"/>
    <col min="6" max="7" width="9.57421875" style="0" customWidth="1"/>
    <col min="8" max="8" width="5.28125" style="0" customWidth="1"/>
    <col min="9" max="13" width="5.140625" style="0" customWidth="1"/>
    <col min="14" max="14" width="8.57421875" style="0" customWidth="1"/>
    <col min="15" max="15" width="6.57421875" style="0" customWidth="1"/>
    <col min="16" max="16" width="8.7109375" style="0" customWidth="1"/>
    <col min="17" max="17" width="3.8515625" style="24" customWidth="1"/>
    <col min="18" max="18" width="10.57421875" style="0" customWidth="1"/>
    <col min="19" max="19" width="1.8515625" style="0" customWidth="1"/>
    <col min="20" max="20" width="9.421875" style="26" customWidth="1"/>
    <col min="21" max="21" width="5.28125" style="0" customWidth="1"/>
    <col min="22" max="26" width="5.140625" style="0" customWidth="1"/>
    <col min="27" max="27" width="8.57421875" style="0" customWidth="1"/>
    <col min="28" max="28" width="6.421875" style="0" customWidth="1"/>
    <col min="29" max="29" width="8.57421875" style="0" customWidth="1"/>
    <col min="30" max="30" width="6.421875" style="26" customWidth="1"/>
    <col min="31" max="31" width="1.8515625" style="26" customWidth="1"/>
    <col min="32" max="32" width="8.57421875" style="0" customWidth="1"/>
    <col min="33" max="33" width="1.8515625" style="0" customWidth="1"/>
    <col min="34" max="34" width="13.00390625" style="0" bestFit="1" customWidth="1"/>
    <col min="36" max="36" width="1.28515625" style="229" customWidth="1"/>
  </cols>
  <sheetData>
    <row r="1" spans="1:35" ht="13.5" thickBot="1">
      <c r="A1" s="1"/>
      <c r="B1" s="2"/>
      <c r="C1" s="2"/>
      <c r="D1" s="53"/>
      <c r="E1" s="53"/>
      <c r="F1" s="26"/>
      <c r="G1" s="26"/>
      <c r="H1" s="59"/>
      <c r="I1" s="26"/>
      <c r="J1" s="26"/>
      <c r="K1" s="53"/>
      <c r="L1" s="53"/>
      <c r="M1" s="53"/>
      <c r="N1" s="53"/>
      <c r="O1" s="53"/>
      <c r="P1" s="53"/>
      <c r="Q1" s="27"/>
      <c r="R1" s="53"/>
      <c r="S1" s="53"/>
      <c r="T1" s="3"/>
      <c r="U1" s="3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1:35" ht="9" customHeight="1" thickTop="1">
      <c r="A2" s="5"/>
      <c r="B2" s="6"/>
      <c r="C2" s="6"/>
      <c r="D2" s="55"/>
      <c r="E2" s="55"/>
      <c r="F2" s="51"/>
      <c r="G2" s="51"/>
      <c r="H2" s="54"/>
      <c r="I2" s="51"/>
      <c r="J2" s="51"/>
      <c r="K2" s="55"/>
      <c r="L2" s="55"/>
      <c r="M2" s="55"/>
      <c r="N2" s="55"/>
      <c r="O2" s="55"/>
      <c r="P2" s="51"/>
      <c r="Q2" s="88"/>
      <c r="R2" s="51"/>
      <c r="S2" s="51"/>
      <c r="T2" s="51"/>
      <c r="U2" s="51"/>
      <c r="V2" s="26"/>
      <c r="W2" s="26"/>
      <c r="X2" s="26"/>
      <c r="Y2" s="26"/>
      <c r="Z2" s="26"/>
      <c r="AA2" s="26"/>
      <c r="AB2" s="26"/>
      <c r="AC2" s="26"/>
      <c r="AF2" s="26"/>
      <c r="AG2" s="26"/>
      <c r="AH2" s="26"/>
      <c r="AI2" s="40"/>
    </row>
    <row r="3" spans="1:35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"/>
      <c r="AH3" s="26"/>
      <c r="AI3" s="40"/>
    </row>
    <row r="4" spans="1:35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"/>
      <c r="AH4" s="26"/>
      <c r="AI4" s="40"/>
    </row>
    <row r="5" spans="1:35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26"/>
      <c r="AH5" s="26"/>
      <c r="AI5" s="40"/>
    </row>
    <row r="6" spans="1:35" ht="30">
      <c r="A6" s="1"/>
      <c r="B6" s="53"/>
      <c r="C6" s="53"/>
      <c r="D6" s="53"/>
      <c r="E6" s="53"/>
      <c r="F6" s="8"/>
      <c r="G6" s="8"/>
      <c r="H6" s="43"/>
      <c r="I6" s="261" t="s">
        <v>141</v>
      </c>
      <c r="J6" s="267"/>
      <c r="K6" s="267"/>
      <c r="L6" s="267"/>
      <c r="M6" s="267"/>
      <c r="N6" s="267"/>
      <c r="O6" s="267"/>
      <c r="P6" s="267"/>
      <c r="Q6" s="267"/>
      <c r="R6" s="267"/>
      <c r="S6" s="262"/>
      <c r="T6" s="65"/>
      <c r="U6" s="66"/>
      <c r="V6" s="26"/>
      <c r="W6" s="26"/>
      <c r="X6" s="26"/>
      <c r="Y6" s="26"/>
      <c r="Z6" s="26"/>
      <c r="AA6" s="26"/>
      <c r="AB6" s="26"/>
      <c r="AC6" s="26"/>
      <c r="AF6" s="26"/>
      <c r="AG6" s="26"/>
      <c r="AH6" s="26"/>
      <c r="AI6" s="40"/>
    </row>
    <row r="7" spans="1:34" ht="15" customHeight="1">
      <c r="A7" s="63" t="str">
        <f>'Herren A'!A7</f>
        <v>26.-28. Juni 2009</v>
      </c>
      <c r="B7" s="28"/>
      <c r="C7" s="28"/>
      <c r="D7" s="28"/>
      <c r="E7" s="28"/>
      <c r="F7" s="11"/>
      <c r="G7" s="11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T7"/>
      <c r="U7" s="26"/>
      <c r="V7" s="26"/>
      <c r="W7" s="26"/>
      <c r="X7" s="26"/>
      <c r="Y7" s="26"/>
      <c r="Z7" s="26"/>
      <c r="AA7" s="26"/>
      <c r="AB7" s="26"/>
      <c r="AC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2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40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19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24" t="s">
        <v>52</v>
      </c>
      <c r="B13" s="124" t="s">
        <v>25</v>
      </c>
      <c r="C13" s="123" t="s">
        <v>80</v>
      </c>
      <c r="D13" s="123" t="s">
        <v>47</v>
      </c>
      <c r="E13" s="123" t="s">
        <v>548</v>
      </c>
      <c r="F13" s="125" t="s">
        <v>549</v>
      </c>
      <c r="G13" s="125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16" t="s">
        <v>2</v>
      </c>
      <c r="B14" s="103" t="s">
        <v>65</v>
      </c>
      <c r="C14" s="94" t="s">
        <v>35</v>
      </c>
      <c r="D14" s="96" t="s">
        <v>528</v>
      </c>
      <c r="E14" s="96" t="s">
        <v>529</v>
      </c>
      <c r="F14" s="97" t="s">
        <v>530</v>
      </c>
      <c r="G14" s="98" t="s">
        <v>3</v>
      </c>
      <c r="H14" s="99">
        <v>202</v>
      </c>
      <c r="I14" s="99">
        <v>218</v>
      </c>
      <c r="J14" s="99">
        <v>198</v>
      </c>
      <c r="K14" s="99">
        <v>226</v>
      </c>
      <c r="L14" s="99">
        <v>184</v>
      </c>
      <c r="M14" s="99">
        <v>183</v>
      </c>
      <c r="N14" s="100">
        <f aca="true" t="shared" si="0" ref="N14:N38">SUM(H14:M14)</f>
        <v>1211</v>
      </c>
      <c r="O14" s="101">
        <v>24</v>
      </c>
      <c r="P14" s="100">
        <f aca="true" t="shared" si="1" ref="P14:P38">SUM(N14:O14)</f>
        <v>1235</v>
      </c>
      <c r="Q14" s="99">
        <f aca="true" t="shared" si="2" ref="Q14:Q38">COUNTIF(H14:M14,"&gt;0")</f>
        <v>6</v>
      </c>
      <c r="R14" s="217">
        <f aca="true" t="shared" si="3" ref="R14:R38">P14/Q14</f>
        <v>205.83333333333334</v>
      </c>
      <c r="S14" s="226">
        <f aca="true" t="shared" si="4" ref="S14:S38">MAX(H14:M14)-MIN(H14:M14)</f>
        <v>43</v>
      </c>
      <c r="T14" s="148" t="s">
        <v>4</v>
      </c>
      <c r="U14" s="99">
        <v>208</v>
      </c>
      <c r="V14" s="99">
        <v>226</v>
      </c>
      <c r="W14" s="99">
        <v>247</v>
      </c>
      <c r="X14" s="99">
        <v>224</v>
      </c>
      <c r="Y14" s="99">
        <v>201</v>
      </c>
      <c r="Z14" s="99">
        <v>194</v>
      </c>
      <c r="AA14" s="100">
        <f aca="true" t="shared" si="5" ref="AA14:AA38">SUM(U14:Z14)</f>
        <v>1300</v>
      </c>
      <c r="AB14" s="101">
        <v>24</v>
      </c>
      <c r="AC14" s="100">
        <f aca="true" t="shared" si="6" ref="AC14:AC38">SUM(AA14+AB14)</f>
        <v>1324</v>
      </c>
      <c r="AD14" s="144">
        <f aca="true" t="shared" si="7" ref="AD14:AD38">COUNTIF(U14:Z14,"&gt;0")+Q14</f>
        <v>12</v>
      </c>
      <c r="AE14" s="147"/>
      <c r="AF14" s="146">
        <f aca="true" t="shared" si="8" ref="AF14:AF38">SUM(AC14,P14)</f>
        <v>2559</v>
      </c>
      <c r="AG14" s="139"/>
      <c r="AH14" s="138">
        <f aca="true" t="shared" si="9" ref="AH14:AH38">AF14/AD14</f>
        <v>213.25</v>
      </c>
      <c r="AI14" s="99"/>
      <c r="AJ14" s="231">
        <f>P14-AC14</f>
        <v>-89</v>
      </c>
    </row>
    <row r="15" spans="1:36" ht="28.5" customHeight="1">
      <c r="A15" s="116" t="s">
        <v>5</v>
      </c>
      <c r="B15" s="94" t="s">
        <v>65</v>
      </c>
      <c r="C15" s="94" t="s">
        <v>73</v>
      </c>
      <c r="D15" s="95" t="s">
        <v>164</v>
      </c>
      <c r="E15" s="96" t="s">
        <v>512</v>
      </c>
      <c r="F15" s="97" t="s">
        <v>513</v>
      </c>
      <c r="G15" s="98" t="s">
        <v>3</v>
      </c>
      <c r="H15" s="99">
        <v>235</v>
      </c>
      <c r="I15" s="99">
        <v>179</v>
      </c>
      <c r="J15" s="99">
        <v>206</v>
      </c>
      <c r="K15" s="99">
        <v>168</v>
      </c>
      <c r="L15" s="99">
        <v>200</v>
      </c>
      <c r="M15" s="99">
        <v>233</v>
      </c>
      <c r="N15" s="100">
        <f t="shared" si="0"/>
        <v>1221</v>
      </c>
      <c r="O15" s="101">
        <v>24</v>
      </c>
      <c r="P15" s="100">
        <f t="shared" si="1"/>
        <v>1245</v>
      </c>
      <c r="Q15" s="99">
        <f t="shared" si="2"/>
        <v>6</v>
      </c>
      <c r="R15" s="217">
        <f t="shared" si="3"/>
        <v>207.5</v>
      </c>
      <c r="S15" s="226">
        <f>MAX(H15:M15)-MIN(H15:M15)</f>
        <v>67</v>
      </c>
      <c r="T15" s="148" t="s">
        <v>4</v>
      </c>
      <c r="U15" s="99">
        <v>191</v>
      </c>
      <c r="V15" s="99">
        <v>224</v>
      </c>
      <c r="W15" s="99">
        <v>220</v>
      </c>
      <c r="X15" s="99">
        <v>204</v>
      </c>
      <c r="Y15" s="99">
        <v>175</v>
      </c>
      <c r="Z15" s="99">
        <v>242</v>
      </c>
      <c r="AA15" s="100">
        <f t="shared" si="5"/>
        <v>1256</v>
      </c>
      <c r="AB15" s="101">
        <v>24</v>
      </c>
      <c r="AC15" s="100">
        <f t="shared" si="6"/>
        <v>1280</v>
      </c>
      <c r="AD15" s="144">
        <f t="shared" si="7"/>
        <v>12</v>
      </c>
      <c r="AE15" s="147"/>
      <c r="AF15" s="146">
        <f t="shared" si="8"/>
        <v>2525</v>
      </c>
      <c r="AG15" s="139"/>
      <c r="AH15" s="138">
        <f t="shared" si="9"/>
        <v>210.41666666666666</v>
      </c>
      <c r="AI15" s="99"/>
      <c r="AJ15" s="231">
        <f aca="true" t="shared" si="10" ref="AJ15:AJ43">P15-AC15</f>
        <v>-35</v>
      </c>
    </row>
    <row r="16" spans="1:36" ht="28.5" customHeight="1">
      <c r="A16" s="116" t="s">
        <v>6</v>
      </c>
      <c r="B16" s="94" t="s">
        <v>66</v>
      </c>
      <c r="C16" s="94" t="s">
        <v>73</v>
      </c>
      <c r="D16" s="96" t="s">
        <v>514</v>
      </c>
      <c r="E16" s="96" t="s">
        <v>515</v>
      </c>
      <c r="F16" s="97" t="s">
        <v>516</v>
      </c>
      <c r="G16" s="98" t="s">
        <v>3</v>
      </c>
      <c r="H16" s="99">
        <v>173</v>
      </c>
      <c r="I16" s="99">
        <v>155</v>
      </c>
      <c r="J16" s="99">
        <v>159</v>
      </c>
      <c r="K16" s="99">
        <v>193</v>
      </c>
      <c r="L16" s="99">
        <v>235</v>
      </c>
      <c r="M16" s="99">
        <v>202</v>
      </c>
      <c r="N16" s="100">
        <f t="shared" si="0"/>
        <v>1117</v>
      </c>
      <c r="O16" s="101">
        <v>48</v>
      </c>
      <c r="P16" s="100">
        <f t="shared" si="1"/>
        <v>1165</v>
      </c>
      <c r="Q16" s="99">
        <f t="shared" si="2"/>
        <v>6</v>
      </c>
      <c r="R16" s="217">
        <f t="shared" si="3"/>
        <v>194.16666666666666</v>
      </c>
      <c r="S16" s="226">
        <f t="shared" si="4"/>
        <v>80</v>
      </c>
      <c r="T16" s="148" t="s">
        <v>4</v>
      </c>
      <c r="U16" s="99">
        <v>204</v>
      </c>
      <c r="V16" s="99">
        <v>216</v>
      </c>
      <c r="W16" s="99">
        <v>194</v>
      </c>
      <c r="X16" s="99">
        <v>177</v>
      </c>
      <c r="Y16" s="99">
        <v>202</v>
      </c>
      <c r="Z16" s="99">
        <v>191</v>
      </c>
      <c r="AA16" s="100">
        <f t="shared" si="5"/>
        <v>1184</v>
      </c>
      <c r="AB16" s="101">
        <v>48</v>
      </c>
      <c r="AC16" s="100">
        <f t="shared" si="6"/>
        <v>1232</v>
      </c>
      <c r="AD16" s="144">
        <f t="shared" si="7"/>
        <v>12</v>
      </c>
      <c r="AE16" s="147"/>
      <c r="AF16" s="146">
        <f t="shared" si="8"/>
        <v>2397</v>
      </c>
      <c r="AG16" s="139"/>
      <c r="AH16" s="138">
        <f t="shared" si="9"/>
        <v>199.75</v>
      </c>
      <c r="AI16" s="99"/>
      <c r="AJ16" s="231">
        <f t="shared" si="10"/>
        <v>-67</v>
      </c>
    </row>
    <row r="17" spans="1:36" ht="28.5" customHeight="1">
      <c r="A17" s="116" t="s">
        <v>7</v>
      </c>
      <c r="B17" s="94" t="s">
        <v>64</v>
      </c>
      <c r="C17" s="94" t="s">
        <v>35</v>
      </c>
      <c r="D17" s="96" t="s">
        <v>533</v>
      </c>
      <c r="E17" s="96" t="s">
        <v>534</v>
      </c>
      <c r="F17" s="97" t="s">
        <v>535</v>
      </c>
      <c r="G17" s="98" t="s">
        <v>3</v>
      </c>
      <c r="H17" s="99">
        <v>175</v>
      </c>
      <c r="I17" s="99">
        <v>156</v>
      </c>
      <c r="J17" s="99">
        <v>198</v>
      </c>
      <c r="K17" s="99">
        <v>169</v>
      </c>
      <c r="L17" s="99">
        <v>201</v>
      </c>
      <c r="M17" s="99">
        <v>149</v>
      </c>
      <c r="N17" s="100">
        <f t="shared" si="0"/>
        <v>1048</v>
      </c>
      <c r="O17" s="101"/>
      <c r="P17" s="100">
        <f t="shared" si="1"/>
        <v>1048</v>
      </c>
      <c r="Q17" s="99">
        <f t="shared" si="2"/>
        <v>6</v>
      </c>
      <c r="R17" s="217">
        <f t="shared" si="3"/>
        <v>174.66666666666666</v>
      </c>
      <c r="S17" s="226">
        <f t="shared" si="4"/>
        <v>52</v>
      </c>
      <c r="T17" s="148" t="s">
        <v>4</v>
      </c>
      <c r="U17" s="99">
        <v>194</v>
      </c>
      <c r="V17" s="99">
        <v>187</v>
      </c>
      <c r="W17" s="99">
        <v>266</v>
      </c>
      <c r="X17" s="99">
        <v>243</v>
      </c>
      <c r="Y17" s="99">
        <v>214</v>
      </c>
      <c r="Z17" s="99">
        <v>234</v>
      </c>
      <c r="AA17" s="100">
        <f t="shared" si="5"/>
        <v>1338</v>
      </c>
      <c r="AB17" s="101"/>
      <c r="AC17" s="100">
        <f t="shared" si="6"/>
        <v>1338</v>
      </c>
      <c r="AD17" s="144">
        <f t="shared" si="7"/>
        <v>12</v>
      </c>
      <c r="AE17" s="147"/>
      <c r="AF17" s="146">
        <f t="shared" si="8"/>
        <v>2386</v>
      </c>
      <c r="AG17" s="139"/>
      <c r="AH17" s="138">
        <f>AF17/AD17</f>
        <v>198.83333333333334</v>
      </c>
      <c r="AI17" s="99"/>
      <c r="AJ17" s="231">
        <f t="shared" si="10"/>
        <v>-290</v>
      </c>
    </row>
    <row r="18" spans="1:36" ht="28.5" customHeight="1">
      <c r="A18" s="116" t="s">
        <v>8</v>
      </c>
      <c r="B18" s="103" t="s">
        <v>66</v>
      </c>
      <c r="C18" s="103" t="s">
        <v>72</v>
      </c>
      <c r="D18" s="96" t="s">
        <v>541</v>
      </c>
      <c r="E18" s="96" t="s">
        <v>542</v>
      </c>
      <c r="F18" s="97" t="s">
        <v>543</v>
      </c>
      <c r="G18" s="98" t="s">
        <v>3</v>
      </c>
      <c r="H18" s="99">
        <v>171</v>
      </c>
      <c r="I18" s="99">
        <v>248</v>
      </c>
      <c r="J18" s="99">
        <v>171</v>
      </c>
      <c r="K18" s="99">
        <v>191</v>
      </c>
      <c r="L18" s="99">
        <v>129</v>
      </c>
      <c r="M18" s="99">
        <v>214</v>
      </c>
      <c r="N18" s="100">
        <f t="shared" si="0"/>
        <v>1124</v>
      </c>
      <c r="O18" s="101">
        <v>48</v>
      </c>
      <c r="P18" s="100">
        <f>SUM(N18:O18)</f>
        <v>1172</v>
      </c>
      <c r="Q18" s="99">
        <f t="shared" si="2"/>
        <v>6</v>
      </c>
      <c r="R18" s="217">
        <f t="shared" si="3"/>
        <v>195.33333333333334</v>
      </c>
      <c r="S18" s="226">
        <f t="shared" si="4"/>
        <v>119</v>
      </c>
      <c r="T18" s="148" t="s">
        <v>4</v>
      </c>
      <c r="U18" s="99">
        <v>148</v>
      </c>
      <c r="V18" s="99">
        <v>164</v>
      </c>
      <c r="W18" s="99">
        <v>208</v>
      </c>
      <c r="X18" s="99">
        <v>243</v>
      </c>
      <c r="Y18" s="99">
        <v>168</v>
      </c>
      <c r="Z18" s="99">
        <v>220</v>
      </c>
      <c r="AA18" s="100">
        <f t="shared" si="5"/>
        <v>1151</v>
      </c>
      <c r="AB18" s="101">
        <v>48</v>
      </c>
      <c r="AC18" s="100">
        <f t="shared" si="6"/>
        <v>1199</v>
      </c>
      <c r="AD18" s="144">
        <f t="shared" si="7"/>
        <v>12</v>
      </c>
      <c r="AE18" s="147"/>
      <c r="AF18" s="146">
        <f t="shared" si="8"/>
        <v>2371</v>
      </c>
      <c r="AG18" s="139"/>
      <c r="AH18" s="138">
        <f t="shared" si="9"/>
        <v>197.58333333333334</v>
      </c>
      <c r="AI18" s="99"/>
      <c r="AJ18" s="231">
        <f t="shared" si="10"/>
        <v>-27</v>
      </c>
    </row>
    <row r="19" spans="1:36" ht="28.5" customHeight="1">
      <c r="A19" s="116" t="s">
        <v>9</v>
      </c>
      <c r="B19" s="94" t="s">
        <v>66</v>
      </c>
      <c r="C19" s="94" t="s">
        <v>27</v>
      </c>
      <c r="D19" s="95" t="s">
        <v>520</v>
      </c>
      <c r="E19" s="96" t="s">
        <v>521</v>
      </c>
      <c r="F19" s="97" t="s">
        <v>522</v>
      </c>
      <c r="G19" s="98" t="s">
        <v>3</v>
      </c>
      <c r="H19" s="99">
        <v>167</v>
      </c>
      <c r="I19" s="99">
        <v>200</v>
      </c>
      <c r="J19" s="99">
        <v>171</v>
      </c>
      <c r="K19" s="99">
        <v>180</v>
      </c>
      <c r="L19" s="99">
        <v>177</v>
      </c>
      <c r="M19" s="99">
        <v>151</v>
      </c>
      <c r="N19" s="100">
        <f t="shared" si="0"/>
        <v>1046</v>
      </c>
      <c r="O19" s="101">
        <v>48</v>
      </c>
      <c r="P19" s="100">
        <f t="shared" si="1"/>
        <v>1094</v>
      </c>
      <c r="Q19" s="99">
        <f t="shared" si="2"/>
        <v>6</v>
      </c>
      <c r="R19" s="217">
        <f t="shared" si="3"/>
        <v>182.33333333333334</v>
      </c>
      <c r="S19" s="226">
        <f t="shared" si="4"/>
        <v>49</v>
      </c>
      <c r="T19" s="148" t="s">
        <v>4</v>
      </c>
      <c r="U19" s="99">
        <v>145</v>
      </c>
      <c r="V19" s="99">
        <v>182</v>
      </c>
      <c r="W19" s="99">
        <v>181</v>
      </c>
      <c r="X19" s="99">
        <v>189</v>
      </c>
      <c r="Y19" s="99">
        <v>171</v>
      </c>
      <c r="Z19" s="99">
        <v>156</v>
      </c>
      <c r="AA19" s="100">
        <f t="shared" si="5"/>
        <v>1024</v>
      </c>
      <c r="AB19" s="101">
        <v>48</v>
      </c>
      <c r="AC19" s="100">
        <f t="shared" si="6"/>
        <v>1072</v>
      </c>
      <c r="AD19" s="144">
        <f t="shared" si="7"/>
        <v>12</v>
      </c>
      <c r="AE19" s="147"/>
      <c r="AF19" s="146">
        <f t="shared" si="8"/>
        <v>2166</v>
      </c>
      <c r="AG19" s="139"/>
      <c r="AH19" s="138">
        <f t="shared" si="9"/>
        <v>180.5</v>
      </c>
      <c r="AI19" s="99"/>
      <c r="AJ19" s="231">
        <f t="shared" si="10"/>
        <v>22</v>
      </c>
    </row>
    <row r="20" spans="1:36" ht="28.5" customHeight="1">
      <c r="A20" s="116" t="s">
        <v>10</v>
      </c>
      <c r="B20" s="103" t="s">
        <v>66</v>
      </c>
      <c r="C20" s="103" t="s">
        <v>76</v>
      </c>
      <c r="D20" s="96" t="s">
        <v>517</v>
      </c>
      <c r="E20" s="96" t="s">
        <v>518</v>
      </c>
      <c r="F20" s="97" t="s">
        <v>519</v>
      </c>
      <c r="G20" s="98" t="s">
        <v>3</v>
      </c>
      <c r="H20" s="99">
        <v>177</v>
      </c>
      <c r="I20" s="99">
        <v>182</v>
      </c>
      <c r="J20" s="99">
        <v>196</v>
      </c>
      <c r="K20" s="99">
        <v>172</v>
      </c>
      <c r="L20" s="99">
        <v>170</v>
      </c>
      <c r="M20" s="99">
        <v>171</v>
      </c>
      <c r="N20" s="100">
        <f t="shared" si="0"/>
        <v>1068</v>
      </c>
      <c r="O20" s="101">
        <v>48</v>
      </c>
      <c r="P20" s="100">
        <f t="shared" si="1"/>
        <v>1116</v>
      </c>
      <c r="Q20" s="99">
        <f t="shared" si="2"/>
        <v>6</v>
      </c>
      <c r="R20" s="217">
        <f t="shared" si="3"/>
        <v>186</v>
      </c>
      <c r="S20" s="226">
        <f t="shared" si="4"/>
        <v>26</v>
      </c>
      <c r="T20" s="148" t="s">
        <v>4</v>
      </c>
      <c r="U20" s="99">
        <v>169</v>
      </c>
      <c r="V20" s="99">
        <v>167</v>
      </c>
      <c r="W20" s="99">
        <v>150</v>
      </c>
      <c r="X20" s="99">
        <v>164</v>
      </c>
      <c r="Y20" s="99">
        <v>171</v>
      </c>
      <c r="Z20" s="99">
        <v>160</v>
      </c>
      <c r="AA20" s="100">
        <f t="shared" si="5"/>
        <v>981</v>
      </c>
      <c r="AB20" s="101">
        <v>48</v>
      </c>
      <c r="AC20" s="100">
        <f t="shared" si="6"/>
        <v>1029</v>
      </c>
      <c r="AD20" s="144">
        <f t="shared" si="7"/>
        <v>12</v>
      </c>
      <c r="AE20" s="147"/>
      <c r="AF20" s="146">
        <f t="shared" si="8"/>
        <v>2145</v>
      </c>
      <c r="AG20" s="139"/>
      <c r="AH20" s="138">
        <f t="shared" si="9"/>
        <v>178.75</v>
      </c>
      <c r="AI20" s="99"/>
      <c r="AJ20" s="231">
        <f t="shared" si="10"/>
        <v>87</v>
      </c>
    </row>
    <row r="21" spans="1:36" ht="28.5" customHeight="1">
      <c r="A21" s="116" t="s">
        <v>11</v>
      </c>
      <c r="B21" s="94" t="s">
        <v>65</v>
      </c>
      <c r="C21" s="94" t="s">
        <v>35</v>
      </c>
      <c r="D21" s="96" t="s">
        <v>218</v>
      </c>
      <c r="E21" s="96" t="s">
        <v>531</v>
      </c>
      <c r="F21" s="97" t="s">
        <v>532</v>
      </c>
      <c r="G21" s="98" t="s">
        <v>3</v>
      </c>
      <c r="H21" s="99">
        <v>161</v>
      </c>
      <c r="I21" s="99">
        <v>192</v>
      </c>
      <c r="J21" s="99">
        <v>181</v>
      </c>
      <c r="K21" s="99">
        <v>159</v>
      </c>
      <c r="L21" s="99">
        <v>187</v>
      </c>
      <c r="M21" s="99">
        <v>145</v>
      </c>
      <c r="N21" s="100">
        <f t="shared" si="0"/>
        <v>1025</v>
      </c>
      <c r="O21" s="101">
        <v>24</v>
      </c>
      <c r="P21" s="100">
        <f t="shared" si="1"/>
        <v>1049</v>
      </c>
      <c r="Q21" s="99">
        <f t="shared" si="2"/>
        <v>6</v>
      </c>
      <c r="R21" s="217">
        <f t="shared" si="3"/>
        <v>174.83333333333334</v>
      </c>
      <c r="S21" s="226">
        <f t="shared" si="4"/>
        <v>47</v>
      </c>
      <c r="T21" s="148" t="s">
        <v>4</v>
      </c>
      <c r="U21" s="99"/>
      <c r="V21" s="99"/>
      <c r="W21" s="99"/>
      <c r="X21" s="99"/>
      <c r="Y21" s="99"/>
      <c r="Z21" s="99"/>
      <c r="AA21" s="100">
        <f t="shared" si="5"/>
        <v>0</v>
      </c>
      <c r="AB21" s="101"/>
      <c r="AC21" s="100">
        <f t="shared" si="6"/>
        <v>0</v>
      </c>
      <c r="AD21" s="144">
        <f t="shared" si="7"/>
        <v>6</v>
      </c>
      <c r="AE21" s="147"/>
      <c r="AF21" s="146">
        <f t="shared" si="8"/>
        <v>1049</v>
      </c>
      <c r="AG21" s="139"/>
      <c r="AH21" s="138">
        <f t="shared" si="9"/>
        <v>174.83333333333334</v>
      </c>
      <c r="AI21" s="99"/>
      <c r="AJ21" s="231">
        <f t="shared" si="10"/>
        <v>1049</v>
      </c>
    </row>
    <row r="22" spans="1:36" ht="28.5" customHeight="1">
      <c r="A22" s="116" t="s">
        <v>12</v>
      </c>
      <c r="B22" s="94" t="s">
        <v>66</v>
      </c>
      <c r="C22" s="94" t="s">
        <v>75</v>
      </c>
      <c r="D22" s="96" t="s">
        <v>260</v>
      </c>
      <c r="E22" s="96" t="s">
        <v>526</v>
      </c>
      <c r="F22" s="97" t="s">
        <v>527</v>
      </c>
      <c r="G22" s="98" t="s">
        <v>3</v>
      </c>
      <c r="H22" s="99">
        <v>165</v>
      </c>
      <c r="I22" s="99">
        <v>169</v>
      </c>
      <c r="J22" s="99">
        <v>156</v>
      </c>
      <c r="K22" s="99">
        <v>172</v>
      </c>
      <c r="L22" s="99">
        <v>102</v>
      </c>
      <c r="M22" s="99">
        <v>212</v>
      </c>
      <c r="N22" s="102">
        <f t="shared" si="0"/>
        <v>976</v>
      </c>
      <c r="O22" s="101">
        <v>48</v>
      </c>
      <c r="P22" s="100">
        <f t="shared" si="1"/>
        <v>1024</v>
      </c>
      <c r="Q22" s="99">
        <f t="shared" si="2"/>
        <v>6</v>
      </c>
      <c r="R22" s="217">
        <f t="shared" si="3"/>
        <v>170.66666666666666</v>
      </c>
      <c r="S22" s="226">
        <f t="shared" si="4"/>
        <v>110</v>
      </c>
      <c r="T22" s="148" t="s">
        <v>4</v>
      </c>
      <c r="U22" s="99"/>
      <c r="V22" s="99"/>
      <c r="W22" s="99"/>
      <c r="X22" s="99"/>
      <c r="Y22" s="99"/>
      <c r="Z22" s="99"/>
      <c r="AA22" s="100">
        <f t="shared" si="5"/>
        <v>0</v>
      </c>
      <c r="AB22" s="101"/>
      <c r="AC22" s="100">
        <f t="shared" si="6"/>
        <v>0</v>
      </c>
      <c r="AD22" s="144">
        <f t="shared" si="7"/>
        <v>6</v>
      </c>
      <c r="AE22" s="147"/>
      <c r="AF22" s="146">
        <f t="shared" si="8"/>
        <v>1024</v>
      </c>
      <c r="AG22" s="139"/>
      <c r="AH22" s="138">
        <f t="shared" si="9"/>
        <v>170.66666666666666</v>
      </c>
      <c r="AI22" s="99"/>
      <c r="AJ22" s="231">
        <f t="shared" si="10"/>
        <v>1024</v>
      </c>
    </row>
    <row r="23" spans="1:36" ht="28.5" customHeight="1">
      <c r="A23" s="116" t="s">
        <v>13</v>
      </c>
      <c r="B23" s="94" t="s">
        <v>65</v>
      </c>
      <c r="C23" s="94" t="s">
        <v>73</v>
      </c>
      <c r="D23" s="96" t="s">
        <v>510</v>
      </c>
      <c r="E23" s="96" t="s">
        <v>487</v>
      </c>
      <c r="F23" s="97" t="s">
        <v>511</v>
      </c>
      <c r="G23" s="98" t="s">
        <v>3</v>
      </c>
      <c r="H23" s="99">
        <v>186</v>
      </c>
      <c r="I23" s="99">
        <v>145</v>
      </c>
      <c r="J23" s="99">
        <v>137</v>
      </c>
      <c r="K23" s="99">
        <v>145</v>
      </c>
      <c r="L23" s="99">
        <v>190</v>
      </c>
      <c r="M23" s="99">
        <v>175</v>
      </c>
      <c r="N23" s="100">
        <f t="shared" si="0"/>
        <v>978</v>
      </c>
      <c r="O23" s="101">
        <v>24</v>
      </c>
      <c r="P23" s="100">
        <f t="shared" si="1"/>
        <v>1002</v>
      </c>
      <c r="Q23" s="99">
        <f t="shared" si="2"/>
        <v>6</v>
      </c>
      <c r="R23" s="217">
        <f t="shared" si="3"/>
        <v>167</v>
      </c>
      <c r="S23" s="226">
        <f t="shared" si="4"/>
        <v>53</v>
      </c>
      <c r="T23" s="148" t="s">
        <v>4</v>
      </c>
      <c r="U23" s="99"/>
      <c r="V23" s="99"/>
      <c r="W23" s="99"/>
      <c r="X23" s="99"/>
      <c r="Y23" s="99"/>
      <c r="Z23" s="99"/>
      <c r="AA23" s="100">
        <f t="shared" si="5"/>
        <v>0</v>
      </c>
      <c r="AB23" s="101"/>
      <c r="AC23" s="100">
        <f t="shared" si="6"/>
        <v>0</v>
      </c>
      <c r="AD23" s="144">
        <f t="shared" si="7"/>
        <v>6</v>
      </c>
      <c r="AE23" s="147"/>
      <c r="AF23" s="146">
        <f t="shared" si="8"/>
        <v>1002</v>
      </c>
      <c r="AG23" s="139"/>
      <c r="AH23" s="138">
        <f t="shared" si="9"/>
        <v>167</v>
      </c>
      <c r="AI23" s="99"/>
      <c r="AJ23" s="231">
        <f t="shared" si="10"/>
        <v>1002</v>
      </c>
    </row>
    <row r="24" spans="1:36" ht="28.5" customHeight="1">
      <c r="A24" s="116" t="s">
        <v>14</v>
      </c>
      <c r="B24" s="94" t="s">
        <v>65</v>
      </c>
      <c r="C24" s="94" t="s">
        <v>27</v>
      </c>
      <c r="D24" s="96" t="s">
        <v>539</v>
      </c>
      <c r="E24" s="96" t="s">
        <v>561</v>
      </c>
      <c r="F24" s="97" t="s">
        <v>540</v>
      </c>
      <c r="G24" s="98" t="s">
        <v>3</v>
      </c>
      <c r="H24" s="99">
        <v>134</v>
      </c>
      <c r="I24" s="99">
        <v>151</v>
      </c>
      <c r="J24" s="99">
        <v>145</v>
      </c>
      <c r="K24" s="99">
        <v>179</v>
      </c>
      <c r="L24" s="99">
        <v>178</v>
      </c>
      <c r="M24" s="99">
        <v>180</v>
      </c>
      <c r="N24" s="100">
        <f t="shared" si="0"/>
        <v>967</v>
      </c>
      <c r="O24" s="101">
        <v>24</v>
      </c>
      <c r="P24" s="100">
        <f t="shared" si="1"/>
        <v>991</v>
      </c>
      <c r="Q24" s="99">
        <f t="shared" si="2"/>
        <v>6</v>
      </c>
      <c r="R24" s="217">
        <f t="shared" si="3"/>
        <v>165.16666666666666</v>
      </c>
      <c r="S24" s="226">
        <f t="shared" si="4"/>
        <v>46</v>
      </c>
      <c r="T24" s="148" t="s">
        <v>4</v>
      </c>
      <c r="U24" s="99"/>
      <c r="V24" s="99"/>
      <c r="W24" s="99"/>
      <c r="X24" s="99"/>
      <c r="Y24" s="99"/>
      <c r="Z24" s="99"/>
      <c r="AA24" s="100">
        <f t="shared" si="5"/>
        <v>0</v>
      </c>
      <c r="AB24" s="101"/>
      <c r="AC24" s="100">
        <f t="shared" si="6"/>
        <v>0</v>
      </c>
      <c r="AD24" s="144">
        <f t="shared" si="7"/>
        <v>6</v>
      </c>
      <c r="AE24" s="147"/>
      <c r="AF24" s="146">
        <f t="shared" si="8"/>
        <v>991</v>
      </c>
      <c r="AG24" s="139"/>
      <c r="AH24" s="138">
        <f t="shared" si="9"/>
        <v>165.16666666666666</v>
      </c>
      <c r="AI24" s="99"/>
      <c r="AJ24" s="231">
        <f t="shared" si="10"/>
        <v>991</v>
      </c>
    </row>
    <row r="25" spans="1:36" ht="28.5" customHeight="1">
      <c r="A25" s="116" t="s">
        <v>15</v>
      </c>
      <c r="B25" s="94" t="s">
        <v>66</v>
      </c>
      <c r="C25" s="94" t="s">
        <v>27</v>
      </c>
      <c r="D25" s="96" t="s">
        <v>523</v>
      </c>
      <c r="E25" s="96" t="s">
        <v>524</v>
      </c>
      <c r="F25" s="97" t="s">
        <v>525</v>
      </c>
      <c r="G25" s="98" t="s">
        <v>3</v>
      </c>
      <c r="H25" s="99">
        <v>130</v>
      </c>
      <c r="I25" s="99">
        <v>196</v>
      </c>
      <c r="J25" s="99">
        <v>156</v>
      </c>
      <c r="K25" s="99">
        <v>116</v>
      </c>
      <c r="L25" s="99">
        <v>185</v>
      </c>
      <c r="M25" s="99">
        <v>147</v>
      </c>
      <c r="N25" s="100">
        <f t="shared" si="0"/>
        <v>930</v>
      </c>
      <c r="O25" s="101">
        <v>48</v>
      </c>
      <c r="P25" s="100">
        <f t="shared" si="1"/>
        <v>978</v>
      </c>
      <c r="Q25" s="99">
        <f t="shared" si="2"/>
        <v>6</v>
      </c>
      <c r="R25" s="217">
        <f t="shared" si="3"/>
        <v>163</v>
      </c>
      <c r="S25" s="226">
        <f t="shared" si="4"/>
        <v>80</v>
      </c>
      <c r="T25" s="148" t="s">
        <v>4</v>
      </c>
      <c r="U25" s="99"/>
      <c r="V25" s="99"/>
      <c r="W25" s="99"/>
      <c r="X25" s="99"/>
      <c r="Y25" s="99"/>
      <c r="Z25" s="99"/>
      <c r="AA25" s="100">
        <f t="shared" si="5"/>
        <v>0</v>
      </c>
      <c r="AB25" s="101"/>
      <c r="AC25" s="100">
        <f t="shared" si="6"/>
        <v>0</v>
      </c>
      <c r="AD25" s="144">
        <f t="shared" si="7"/>
        <v>6</v>
      </c>
      <c r="AE25" s="147"/>
      <c r="AF25" s="146">
        <f t="shared" si="8"/>
        <v>978</v>
      </c>
      <c r="AG25" s="139"/>
      <c r="AH25" s="138">
        <f t="shared" si="9"/>
        <v>163</v>
      </c>
      <c r="AI25" s="99"/>
      <c r="AJ25" s="231">
        <f t="shared" si="10"/>
        <v>978</v>
      </c>
    </row>
    <row r="26" spans="1:36" ht="28.5" customHeight="1">
      <c r="A26" s="116" t="s">
        <v>16</v>
      </c>
      <c r="B26" s="94" t="s">
        <v>64</v>
      </c>
      <c r="C26" s="94" t="s">
        <v>70</v>
      </c>
      <c r="D26" s="96" t="s">
        <v>155</v>
      </c>
      <c r="E26" s="96" t="s">
        <v>154</v>
      </c>
      <c r="F26" s="97" t="s">
        <v>153</v>
      </c>
      <c r="G26" s="98" t="s">
        <v>3</v>
      </c>
      <c r="H26" s="99">
        <v>158</v>
      </c>
      <c r="I26" s="99">
        <v>93</v>
      </c>
      <c r="J26" s="99">
        <v>131</v>
      </c>
      <c r="K26" s="99">
        <v>117</v>
      </c>
      <c r="L26" s="99">
        <v>140</v>
      </c>
      <c r="M26" s="99">
        <v>150</v>
      </c>
      <c r="N26" s="100">
        <f t="shared" si="0"/>
        <v>789</v>
      </c>
      <c r="O26" s="101"/>
      <c r="P26" s="100">
        <f t="shared" si="1"/>
        <v>789</v>
      </c>
      <c r="Q26" s="99">
        <f t="shared" si="2"/>
        <v>6</v>
      </c>
      <c r="R26" s="217">
        <f t="shared" si="3"/>
        <v>131.5</v>
      </c>
      <c r="S26" s="226">
        <f t="shared" si="4"/>
        <v>65</v>
      </c>
      <c r="T26" s="148" t="s">
        <v>4</v>
      </c>
      <c r="U26" s="99"/>
      <c r="V26" s="99"/>
      <c r="W26" s="99"/>
      <c r="X26" s="99"/>
      <c r="Y26" s="99"/>
      <c r="Z26" s="99"/>
      <c r="AA26" s="100">
        <f>SUM(U26:Z26)</f>
        <v>0</v>
      </c>
      <c r="AB26" s="101"/>
      <c r="AC26" s="100">
        <f>SUM(AA26+AB26)</f>
        <v>0</v>
      </c>
      <c r="AD26" s="144">
        <f>COUNTIF(U26:Z26,"&gt;0")+Q26</f>
        <v>6</v>
      </c>
      <c r="AE26" s="147"/>
      <c r="AF26" s="146">
        <f t="shared" si="8"/>
        <v>789</v>
      </c>
      <c r="AG26" s="139"/>
      <c r="AH26" s="138">
        <f>AF26/AD26</f>
        <v>131.5</v>
      </c>
      <c r="AI26" s="99"/>
      <c r="AJ26" s="231">
        <f t="shared" si="10"/>
        <v>789</v>
      </c>
    </row>
    <row r="27" spans="1:36" ht="28.5" customHeight="1">
      <c r="A27" s="116" t="s">
        <v>17</v>
      </c>
      <c r="B27" s="104"/>
      <c r="C27" s="104"/>
      <c r="D27" s="104"/>
      <c r="E27" s="104"/>
      <c r="F27" s="104"/>
      <c r="G27" s="98" t="s">
        <v>3</v>
      </c>
      <c r="H27" s="99"/>
      <c r="I27" s="99"/>
      <c r="J27" s="99"/>
      <c r="K27" s="99"/>
      <c r="L27" s="99"/>
      <c r="M27" s="99"/>
      <c r="N27" s="100">
        <f t="shared" si="0"/>
        <v>0</v>
      </c>
      <c r="O27" s="101"/>
      <c r="P27" s="100">
        <f t="shared" si="1"/>
        <v>0</v>
      </c>
      <c r="Q27" s="99">
        <f t="shared" si="2"/>
        <v>0</v>
      </c>
      <c r="R27" s="217" t="e">
        <f t="shared" si="3"/>
        <v>#DIV/0!</v>
      </c>
      <c r="S27" s="226">
        <f t="shared" si="4"/>
        <v>0</v>
      </c>
      <c r="T27" s="148" t="s">
        <v>4</v>
      </c>
      <c r="U27" s="99"/>
      <c r="V27" s="99"/>
      <c r="W27" s="99"/>
      <c r="X27" s="99"/>
      <c r="Y27" s="99"/>
      <c r="Z27" s="99"/>
      <c r="AA27" s="100">
        <f t="shared" si="5"/>
        <v>0</v>
      </c>
      <c r="AB27" s="101"/>
      <c r="AC27" s="100">
        <f t="shared" si="6"/>
        <v>0</v>
      </c>
      <c r="AD27" s="144">
        <f t="shared" si="7"/>
        <v>0</v>
      </c>
      <c r="AE27" s="147"/>
      <c r="AF27" s="146">
        <f t="shared" si="8"/>
        <v>0</v>
      </c>
      <c r="AG27" s="139"/>
      <c r="AH27" s="138" t="e">
        <f t="shared" si="9"/>
        <v>#DIV/0!</v>
      </c>
      <c r="AI27" s="99"/>
      <c r="AJ27" s="231">
        <f t="shared" si="10"/>
        <v>0</v>
      </c>
    </row>
    <row r="28" spans="1:36" ht="28.5" customHeight="1">
      <c r="A28" s="116" t="s">
        <v>18</v>
      </c>
      <c r="B28" s="103"/>
      <c r="C28" s="103"/>
      <c r="D28" s="96"/>
      <c r="E28" s="96"/>
      <c r="F28" s="97"/>
      <c r="G28" s="98" t="s">
        <v>3</v>
      </c>
      <c r="H28" s="99"/>
      <c r="I28" s="99"/>
      <c r="J28" s="99"/>
      <c r="K28" s="99"/>
      <c r="L28" s="99"/>
      <c r="M28" s="99"/>
      <c r="N28" s="100">
        <f t="shared" si="0"/>
        <v>0</v>
      </c>
      <c r="O28" s="101"/>
      <c r="P28" s="100">
        <f t="shared" si="1"/>
        <v>0</v>
      </c>
      <c r="Q28" s="99">
        <f t="shared" si="2"/>
        <v>0</v>
      </c>
      <c r="R28" s="217" t="e">
        <f t="shared" si="3"/>
        <v>#DIV/0!</v>
      </c>
      <c r="S28" s="226">
        <f t="shared" si="4"/>
        <v>0</v>
      </c>
      <c r="T28" s="148" t="s">
        <v>4</v>
      </c>
      <c r="U28" s="99"/>
      <c r="V28" s="99"/>
      <c r="W28" s="99"/>
      <c r="X28" s="99"/>
      <c r="Y28" s="99"/>
      <c r="Z28" s="99"/>
      <c r="AA28" s="100">
        <f t="shared" si="5"/>
        <v>0</v>
      </c>
      <c r="AB28" s="101"/>
      <c r="AC28" s="100">
        <f t="shared" si="6"/>
        <v>0</v>
      </c>
      <c r="AD28" s="144">
        <f t="shared" si="7"/>
        <v>0</v>
      </c>
      <c r="AE28" s="147"/>
      <c r="AF28" s="146">
        <f t="shared" si="8"/>
        <v>0</v>
      </c>
      <c r="AG28" s="139"/>
      <c r="AH28" s="138" t="e">
        <f t="shared" si="9"/>
        <v>#DIV/0!</v>
      </c>
      <c r="AI28" s="99"/>
      <c r="AJ28" s="231">
        <f t="shared" si="10"/>
        <v>0</v>
      </c>
    </row>
    <row r="29" spans="1:36" ht="28.5" customHeight="1">
      <c r="A29" s="116" t="s">
        <v>19</v>
      </c>
      <c r="B29" s="94"/>
      <c r="C29" s="94"/>
      <c r="D29" s="96"/>
      <c r="E29" s="96"/>
      <c r="F29" s="97"/>
      <c r="G29" s="98" t="s">
        <v>3</v>
      </c>
      <c r="H29" s="99"/>
      <c r="I29" s="99"/>
      <c r="J29" s="99"/>
      <c r="K29" s="99"/>
      <c r="L29" s="99"/>
      <c r="M29" s="99"/>
      <c r="N29" s="100">
        <f t="shared" si="0"/>
        <v>0</v>
      </c>
      <c r="O29" s="101"/>
      <c r="P29" s="100">
        <f t="shared" si="1"/>
        <v>0</v>
      </c>
      <c r="Q29" s="99">
        <f t="shared" si="2"/>
        <v>0</v>
      </c>
      <c r="R29" s="217" t="e">
        <f t="shared" si="3"/>
        <v>#DIV/0!</v>
      </c>
      <c r="S29" s="226">
        <f t="shared" si="4"/>
        <v>0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5"/>
        <v>0</v>
      </c>
      <c r="AB29" s="101"/>
      <c r="AC29" s="100">
        <f t="shared" si="6"/>
        <v>0</v>
      </c>
      <c r="AD29" s="144">
        <f t="shared" si="7"/>
        <v>0</v>
      </c>
      <c r="AE29" s="147"/>
      <c r="AF29" s="146">
        <f t="shared" si="8"/>
        <v>0</v>
      </c>
      <c r="AG29" s="139"/>
      <c r="AH29" s="138" t="e">
        <f t="shared" si="9"/>
        <v>#DIV/0!</v>
      </c>
      <c r="AI29" s="99"/>
      <c r="AJ29" s="231">
        <f t="shared" si="10"/>
        <v>0</v>
      </c>
    </row>
    <row r="30" spans="1:36" ht="28.5" customHeight="1">
      <c r="A30" s="116" t="s">
        <v>20</v>
      </c>
      <c r="B30" s="94"/>
      <c r="C30" s="94"/>
      <c r="D30" s="96"/>
      <c r="E30" s="96"/>
      <c r="F30" s="97"/>
      <c r="G30" s="98" t="s">
        <v>3</v>
      </c>
      <c r="H30" s="99"/>
      <c r="I30" s="99"/>
      <c r="J30" s="99"/>
      <c r="K30" s="99"/>
      <c r="L30" s="99"/>
      <c r="M30" s="99"/>
      <c r="N30" s="100">
        <f t="shared" si="0"/>
        <v>0</v>
      </c>
      <c r="O30" s="101"/>
      <c r="P30" s="100">
        <f t="shared" si="1"/>
        <v>0</v>
      </c>
      <c r="Q30" s="99">
        <f t="shared" si="2"/>
        <v>0</v>
      </c>
      <c r="R30" s="217" t="e">
        <f t="shared" si="3"/>
        <v>#DIV/0!</v>
      </c>
      <c r="S30" s="226">
        <f t="shared" si="4"/>
        <v>0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5"/>
        <v>0</v>
      </c>
      <c r="AB30" s="101"/>
      <c r="AC30" s="100">
        <f t="shared" si="6"/>
        <v>0</v>
      </c>
      <c r="AD30" s="144">
        <f t="shared" si="7"/>
        <v>0</v>
      </c>
      <c r="AE30" s="147"/>
      <c r="AF30" s="146">
        <f t="shared" si="8"/>
        <v>0</v>
      </c>
      <c r="AG30" s="139"/>
      <c r="AH30" s="138" t="e">
        <f t="shared" si="9"/>
        <v>#DIV/0!</v>
      </c>
      <c r="AI30" s="99"/>
      <c r="AJ30" s="231">
        <f t="shared" si="10"/>
        <v>0</v>
      </c>
    </row>
    <row r="31" spans="1:36" ht="28.5" customHeight="1">
      <c r="A31" s="116" t="s">
        <v>21</v>
      </c>
      <c r="B31" s="94"/>
      <c r="C31" s="94"/>
      <c r="D31" s="95"/>
      <c r="E31" s="96"/>
      <c r="F31" s="97"/>
      <c r="G31" s="98" t="s">
        <v>3</v>
      </c>
      <c r="H31" s="99"/>
      <c r="I31" s="99"/>
      <c r="J31" s="99"/>
      <c r="K31" s="99"/>
      <c r="L31" s="99"/>
      <c r="M31" s="99"/>
      <c r="N31" s="100">
        <f t="shared" si="0"/>
        <v>0</v>
      </c>
      <c r="O31" s="101"/>
      <c r="P31" s="100">
        <f t="shared" si="1"/>
        <v>0</v>
      </c>
      <c r="Q31" s="99">
        <f t="shared" si="2"/>
        <v>0</v>
      </c>
      <c r="R31" s="217" t="e">
        <f t="shared" si="3"/>
        <v>#DIV/0!</v>
      </c>
      <c r="S31" s="226">
        <f t="shared" si="4"/>
        <v>0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5"/>
        <v>0</v>
      </c>
      <c r="AB31" s="101"/>
      <c r="AC31" s="100">
        <f t="shared" si="6"/>
        <v>0</v>
      </c>
      <c r="AD31" s="144">
        <f t="shared" si="7"/>
        <v>0</v>
      </c>
      <c r="AE31" s="147"/>
      <c r="AF31" s="146">
        <f t="shared" si="8"/>
        <v>0</v>
      </c>
      <c r="AG31" s="139"/>
      <c r="AH31" s="138" t="e">
        <f t="shared" si="9"/>
        <v>#DIV/0!</v>
      </c>
      <c r="AI31" s="99"/>
      <c r="AJ31" s="231">
        <f t="shared" si="10"/>
        <v>0</v>
      </c>
    </row>
    <row r="32" spans="1:36" ht="28.5" customHeight="1">
      <c r="A32" s="116" t="s">
        <v>22</v>
      </c>
      <c r="B32" s="94"/>
      <c r="C32" s="94"/>
      <c r="D32" s="96"/>
      <c r="E32" s="96"/>
      <c r="F32" s="97"/>
      <c r="G32" s="98" t="s">
        <v>3</v>
      </c>
      <c r="H32" s="99"/>
      <c r="I32" s="99"/>
      <c r="J32" s="99"/>
      <c r="K32" s="99"/>
      <c r="L32" s="99"/>
      <c r="M32" s="99"/>
      <c r="N32" s="100">
        <f t="shared" si="0"/>
        <v>0</v>
      </c>
      <c r="O32" s="101"/>
      <c r="P32" s="100">
        <f t="shared" si="1"/>
        <v>0</v>
      </c>
      <c r="Q32" s="99">
        <f t="shared" si="2"/>
        <v>0</v>
      </c>
      <c r="R32" s="217" t="e">
        <f t="shared" si="3"/>
        <v>#DIV/0!</v>
      </c>
      <c r="S32" s="226">
        <f t="shared" si="4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5"/>
        <v>0</v>
      </c>
      <c r="AB32" s="101"/>
      <c r="AC32" s="100">
        <f t="shared" si="6"/>
        <v>0</v>
      </c>
      <c r="AD32" s="144">
        <f t="shared" si="7"/>
        <v>0</v>
      </c>
      <c r="AE32" s="147"/>
      <c r="AF32" s="146">
        <f t="shared" si="8"/>
        <v>0</v>
      </c>
      <c r="AG32" s="139"/>
      <c r="AH32" s="138" t="e">
        <f t="shared" si="9"/>
        <v>#DIV/0!</v>
      </c>
      <c r="AI32" s="99"/>
      <c r="AJ32" s="231">
        <f t="shared" si="10"/>
        <v>0</v>
      </c>
    </row>
    <row r="33" spans="1:36" ht="28.5" customHeight="1">
      <c r="A33" s="116" t="s">
        <v>23</v>
      </c>
      <c r="B33" s="103"/>
      <c r="C33" s="94"/>
      <c r="D33" s="95"/>
      <c r="E33" s="96"/>
      <c r="F33" s="97"/>
      <c r="G33" s="98" t="s">
        <v>3</v>
      </c>
      <c r="H33" s="99"/>
      <c r="I33" s="99"/>
      <c r="J33" s="99"/>
      <c r="K33" s="99"/>
      <c r="L33" s="99"/>
      <c r="M33" s="99"/>
      <c r="N33" s="100">
        <f t="shared" si="0"/>
        <v>0</v>
      </c>
      <c r="O33" s="101"/>
      <c r="P33" s="100">
        <f t="shared" si="1"/>
        <v>0</v>
      </c>
      <c r="Q33" s="99">
        <f t="shared" si="2"/>
        <v>0</v>
      </c>
      <c r="R33" s="217" t="e">
        <f t="shared" si="3"/>
        <v>#DIV/0!</v>
      </c>
      <c r="S33" s="226">
        <f t="shared" si="4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5"/>
        <v>0</v>
      </c>
      <c r="AB33" s="101"/>
      <c r="AC33" s="100">
        <f t="shared" si="6"/>
        <v>0</v>
      </c>
      <c r="AD33" s="144">
        <f t="shared" si="7"/>
        <v>0</v>
      </c>
      <c r="AE33" s="147"/>
      <c r="AF33" s="146">
        <f t="shared" si="8"/>
        <v>0</v>
      </c>
      <c r="AG33" s="139"/>
      <c r="AH33" s="138" t="e">
        <f t="shared" si="9"/>
        <v>#DIV/0!</v>
      </c>
      <c r="AI33" s="99"/>
      <c r="AJ33" s="231">
        <f t="shared" si="10"/>
        <v>0</v>
      </c>
    </row>
    <row r="34" spans="1:36" ht="28.5" customHeight="1">
      <c r="A34" s="116" t="s">
        <v>37</v>
      </c>
      <c r="B34" s="103"/>
      <c r="C34" s="103"/>
      <c r="D34" s="96"/>
      <c r="E34" s="96"/>
      <c r="F34" s="97"/>
      <c r="G34" s="98" t="s">
        <v>3</v>
      </c>
      <c r="H34" s="99"/>
      <c r="I34" s="99"/>
      <c r="J34" s="99"/>
      <c r="K34" s="99"/>
      <c r="L34" s="99"/>
      <c r="M34" s="99"/>
      <c r="N34" s="100">
        <f t="shared" si="0"/>
        <v>0</v>
      </c>
      <c r="O34" s="101"/>
      <c r="P34" s="100">
        <f t="shared" si="1"/>
        <v>0</v>
      </c>
      <c r="Q34" s="99">
        <f t="shared" si="2"/>
        <v>0</v>
      </c>
      <c r="R34" s="217" t="e">
        <f t="shared" si="3"/>
        <v>#DIV/0!</v>
      </c>
      <c r="S34" s="226">
        <f t="shared" si="4"/>
        <v>0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5"/>
        <v>0</v>
      </c>
      <c r="AB34" s="101"/>
      <c r="AC34" s="100">
        <f t="shared" si="6"/>
        <v>0</v>
      </c>
      <c r="AD34" s="144">
        <f t="shared" si="7"/>
        <v>0</v>
      </c>
      <c r="AE34" s="147"/>
      <c r="AF34" s="146">
        <f t="shared" si="8"/>
        <v>0</v>
      </c>
      <c r="AG34" s="139"/>
      <c r="AH34" s="138" t="e">
        <f t="shared" si="9"/>
        <v>#DIV/0!</v>
      </c>
      <c r="AI34" s="99"/>
      <c r="AJ34" s="231">
        <f t="shared" si="10"/>
        <v>0</v>
      </c>
    </row>
    <row r="35" spans="1:36" ht="28.5" customHeight="1">
      <c r="A35" s="116" t="s">
        <v>38</v>
      </c>
      <c r="B35" s="94"/>
      <c r="C35" s="103"/>
      <c r="D35" s="95"/>
      <c r="E35" s="96"/>
      <c r="F35" s="97"/>
      <c r="G35" s="98" t="s">
        <v>3</v>
      </c>
      <c r="H35" s="99"/>
      <c r="I35" s="99"/>
      <c r="J35" s="99"/>
      <c r="K35" s="99"/>
      <c r="L35" s="99"/>
      <c r="M35" s="99"/>
      <c r="N35" s="100">
        <f t="shared" si="0"/>
        <v>0</v>
      </c>
      <c r="O35" s="101"/>
      <c r="P35" s="100">
        <f t="shared" si="1"/>
        <v>0</v>
      </c>
      <c r="Q35" s="99">
        <f t="shared" si="2"/>
        <v>0</v>
      </c>
      <c r="R35" s="217" t="e">
        <f t="shared" si="3"/>
        <v>#DIV/0!</v>
      </c>
      <c r="S35" s="226">
        <f t="shared" si="4"/>
        <v>0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5"/>
        <v>0</v>
      </c>
      <c r="AB35" s="101"/>
      <c r="AC35" s="100">
        <f t="shared" si="6"/>
        <v>0</v>
      </c>
      <c r="AD35" s="144">
        <f t="shared" si="7"/>
        <v>0</v>
      </c>
      <c r="AE35" s="147"/>
      <c r="AF35" s="146">
        <f t="shared" si="8"/>
        <v>0</v>
      </c>
      <c r="AG35" s="139"/>
      <c r="AH35" s="138" t="e">
        <f t="shared" si="9"/>
        <v>#DIV/0!</v>
      </c>
      <c r="AI35" s="99"/>
      <c r="AJ35" s="231">
        <f t="shared" si="10"/>
        <v>0</v>
      </c>
    </row>
    <row r="36" spans="1:36" ht="28.5" customHeight="1">
      <c r="A36" s="116" t="s">
        <v>39</v>
      </c>
      <c r="B36" s="94"/>
      <c r="C36" s="94"/>
      <c r="D36" s="95"/>
      <c r="E36" s="96"/>
      <c r="F36" s="97"/>
      <c r="G36" s="98" t="s">
        <v>3</v>
      </c>
      <c r="H36" s="99"/>
      <c r="I36" s="99"/>
      <c r="J36" s="99"/>
      <c r="K36" s="99"/>
      <c r="L36" s="99"/>
      <c r="M36" s="99"/>
      <c r="N36" s="100">
        <f t="shared" si="0"/>
        <v>0</v>
      </c>
      <c r="O36" s="101"/>
      <c r="P36" s="100">
        <f t="shared" si="1"/>
        <v>0</v>
      </c>
      <c r="Q36" s="99">
        <f t="shared" si="2"/>
        <v>0</v>
      </c>
      <c r="R36" s="217" t="e">
        <f t="shared" si="3"/>
        <v>#DIV/0!</v>
      </c>
      <c r="S36" s="226">
        <f t="shared" si="4"/>
        <v>0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5"/>
        <v>0</v>
      </c>
      <c r="AB36" s="101"/>
      <c r="AC36" s="100">
        <f t="shared" si="6"/>
        <v>0</v>
      </c>
      <c r="AD36" s="144">
        <f t="shared" si="7"/>
        <v>0</v>
      </c>
      <c r="AE36" s="147"/>
      <c r="AF36" s="146">
        <f t="shared" si="8"/>
        <v>0</v>
      </c>
      <c r="AG36" s="139"/>
      <c r="AH36" s="138" t="e">
        <f t="shared" si="9"/>
        <v>#DIV/0!</v>
      </c>
      <c r="AI36" s="99"/>
      <c r="AJ36" s="231">
        <f t="shared" si="10"/>
        <v>0</v>
      </c>
    </row>
    <row r="37" spans="1:36" ht="28.5" customHeight="1">
      <c r="A37" s="116" t="s">
        <v>40</v>
      </c>
      <c r="B37" s="94"/>
      <c r="C37" s="94"/>
      <c r="D37" s="95"/>
      <c r="E37" s="96"/>
      <c r="F37" s="97"/>
      <c r="G37" s="98" t="s">
        <v>3</v>
      </c>
      <c r="H37" s="99"/>
      <c r="I37" s="99"/>
      <c r="J37" s="99"/>
      <c r="K37" s="99"/>
      <c r="L37" s="99"/>
      <c r="M37" s="99"/>
      <c r="N37" s="100">
        <f t="shared" si="0"/>
        <v>0</v>
      </c>
      <c r="O37" s="101"/>
      <c r="P37" s="100">
        <f t="shared" si="1"/>
        <v>0</v>
      </c>
      <c r="Q37" s="99">
        <f t="shared" si="2"/>
        <v>0</v>
      </c>
      <c r="R37" s="217" t="e">
        <f t="shared" si="3"/>
        <v>#DIV/0!</v>
      </c>
      <c r="S37" s="226">
        <f t="shared" si="4"/>
        <v>0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5"/>
        <v>0</v>
      </c>
      <c r="AB37" s="101"/>
      <c r="AC37" s="100">
        <f t="shared" si="6"/>
        <v>0</v>
      </c>
      <c r="AD37" s="144">
        <f t="shared" si="7"/>
        <v>0</v>
      </c>
      <c r="AE37" s="147"/>
      <c r="AF37" s="146">
        <f t="shared" si="8"/>
        <v>0</v>
      </c>
      <c r="AG37" s="139"/>
      <c r="AH37" s="138" t="e">
        <f t="shared" si="9"/>
        <v>#DIV/0!</v>
      </c>
      <c r="AI37" s="99"/>
      <c r="AJ37" s="231">
        <f t="shared" si="10"/>
        <v>0</v>
      </c>
    </row>
    <row r="38" spans="1:36" ht="28.5" customHeight="1">
      <c r="A38" s="116" t="s">
        <v>41</v>
      </c>
      <c r="B38" s="94"/>
      <c r="C38" s="94"/>
      <c r="D38" s="95"/>
      <c r="E38" s="96"/>
      <c r="F38" s="97"/>
      <c r="G38" s="98" t="s">
        <v>3</v>
      </c>
      <c r="H38" s="99"/>
      <c r="I38" s="99"/>
      <c r="J38" s="99"/>
      <c r="K38" s="99"/>
      <c r="L38" s="99"/>
      <c r="M38" s="99"/>
      <c r="N38" s="100">
        <f t="shared" si="0"/>
        <v>0</v>
      </c>
      <c r="O38" s="101"/>
      <c r="P38" s="100">
        <f t="shared" si="1"/>
        <v>0</v>
      </c>
      <c r="Q38" s="99">
        <f t="shared" si="2"/>
        <v>0</v>
      </c>
      <c r="R38" s="217" t="e">
        <f t="shared" si="3"/>
        <v>#DIV/0!</v>
      </c>
      <c r="S38" s="226">
        <f t="shared" si="4"/>
        <v>0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5"/>
        <v>0</v>
      </c>
      <c r="AB38" s="101"/>
      <c r="AC38" s="100">
        <f t="shared" si="6"/>
        <v>0</v>
      </c>
      <c r="AD38" s="144">
        <f t="shared" si="7"/>
        <v>0</v>
      </c>
      <c r="AE38" s="147"/>
      <c r="AF38" s="146">
        <f t="shared" si="8"/>
        <v>0</v>
      </c>
      <c r="AG38" s="139"/>
      <c r="AH38" s="138" t="e">
        <f t="shared" si="9"/>
        <v>#DIV/0!</v>
      </c>
      <c r="AI38" s="99"/>
      <c r="AJ38" s="231">
        <f t="shared" si="10"/>
        <v>0</v>
      </c>
    </row>
    <row r="39" spans="1:36" ht="28.5" customHeight="1">
      <c r="A39" s="21"/>
      <c r="C39" s="4"/>
      <c r="D39" s="31"/>
      <c r="E39" s="31"/>
      <c r="F39" s="49"/>
      <c r="G39" s="49"/>
      <c r="H39" s="30"/>
      <c r="I39" s="33"/>
      <c r="J39" s="33"/>
      <c r="K39" s="33"/>
      <c r="L39" s="33"/>
      <c r="M39" s="33"/>
      <c r="N39" s="33"/>
      <c r="O39" s="34">
        <f aca="true" t="shared" si="11" ref="O39:O46">SUM(I39:N39)</f>
        <v>0</v>
      </c>
      <c r="P39" s="50"/>
      <c r="Q39" s="33"/>
      <c r="R39" s="36">
        <f aca="true" t="shared" si="12" ref="R39:R46">COUNTIF(I39:N39,"&gt;0")</f>
        <v>0</v>
      </c>
      <c r="S39" s="36"/>
      <c r="T39" s="60"/>
      <c r="U39" s="30"/>
      <c r="V39" s="33"/>
      <c r="W39" s="33"/>
      <c r="X39" s="33"/>
      <c r="Y39" s="33"/>
      <c r="Z39" s="33"/>
      <c r="AA39" s="33"/>
      <c r="AB39" s="34">
        <f aca="true" t="shared" si="13" ref="AB39:AB46">SUM(V39:AA39)</f>
        <v>0</v>
      </c>
      <c r="AC39" s="50"/>
      <c r="AD39" s="34"/>
      <c r="AE39" s="34"/>
      <c r="AF39" s="35"/>
      <c r="AG39" s="36">
        <f aca="true" t="shared" si="14" ref="AG39:AG46">COUNTIF(V39:AA39,"&gt;0")+R39</f>
        <v>0</v>
      </c>
      <c r="AH39" s="60"/>
      <c r="AJ39" s="231">
        <f t="shared" si="10"/>
        <v>0</v>
      </c>
    </row>
    <row r="40" spans="1:36" ht="28.5" customHeight="1">
      <c r="A40" s="21"/>
      <c r="C40" s="4"/>
      <c r="D40" s="31"/>
      <c r="E40" s="31"/>
      <c r="F40" s="49"/>
      <c r="G40" s="49"/>
      <c r="H40" s="30"/>
      <c r="I40" s="33"/>
      <c r="J40" s="33"/>
      <c r="K40" s="33"/>
      <c r="L40" s="33"/>
      <c r="M40" s="33"/>
      <c r="N40" s="33"/>
      <c r="O40" s="34">
        <f t="shared" si="11"/>
        <v>0</v>
      </c>
      <c r="P40" s="50"/>
      <c r="Q40" s="33"/>
      <c r="R40" s="36">
        <f t="shared" si="12"/>
        <v>0</v>
      </c>
      <c r="S40" s="36"/>
      <c r="T40" s="60"/>
      <c r="U40" s="30"/>
      <c r="V40" s="33"/>
      <c r="W40" s="33"/>
      <c r="X40" s="33"/>
      <c r="Y40" s="33"/>
      <c r="Z40" s="33"/>
      <c r="AA40" s="33"/>
      <c r="AB40" s="34">
        <f t="shared" si="13"/>
        <v>0</v>
      </c>
      <c r="AC40" s="50"/>
      <c r="AD40" s="34"/>
      <c r="AE40" s="34"/>
      <c r="AF40" s="35"/>
      <c r="AG40" s="36">
        <f t="shared" si="14"/>
        <v>0</v>
      </c>
      <c r="AH40" s="60"/>
      <c r="AJ40" s="231">
        <f t="shared" si="10"/>
        <v>0</v>
      </c>
    </row>
    <row r="41" spans="1:36" ht="28.5" customHeight="1">
      <c r="A41" s="21"/>
      <c r="C41" s="4"/>
      <c r="D41" s="31"/>
      <c r="E41" s="31"/>
      <c r="F41" s="49"/>
      <c r="G41" s="49"/>
      <c r="H41" s="30"/>
      <c r="I41" s="33"/>
      <c r="J41" s="33"/>
      <c r="K41" s="33"/>
      <c r="L41" s="33"/>
      <c r="M41" s="33"/>
      <c r="N41" s="33"/>
      <c r="O41" s="34">
        <f t="shared" si="11"/>
        <v>0</v>
      </c>
      <c r="P41" s="50"/>
      <c r="Q41" s="33"/>
      <c r="R41" s="36">
        <f t="shared" si="12"/>
        <v>0</v>
      </c>
      <c r="S41" s="36"/>
      <c r="T41" s="60"/>
      <c r="U41" s="30"/>
      <c r="V41" s="33"/>
      <c r="W41" s="33"/>
      <c r="X41" s="33"/>
      <c r="Y41" s="33"/>
      <c r="Z41" s="33"/>
      <c r="AA41" s="33"/>
      <c r="AB41" s="34">
        <f t="shared" si="13"/>
        <v>0</v>
      </c>
      <c r="AC41" s="50"/>
      <c r="AD41" s="34"/>
      <c r="AE41" s="34"/>
      <c r="AF41" s="35"/>
      <c r="AG41" s="36">
        <f t="shared" si="14"/>
        <v>0</v>
      </c>
      <c r="AH41" s="60"/>
      <c r="AJ41" s="231">
        <f t="shared" si="10"/>
        <v>0</v>
      </c>
    </row>
    <row r="42" spans="1:36" ht="28.5" customHeight="1">
      <c r="A42" s="21"/>
      <c r="C42" s="4"/>
      <c r="D42" s="31"/>
      <c r="E42" s="31"/>
      <c r="F42" s="49"/>
      <c r="G42" s="49"/>
      <c r="H42" s="30"/>
      <c r="I42" s="33"/>
      <c r="J42" s="33"/>
      <c r="K42" s="33"/>
      <c r="L42" s="33"/>
      <c r="M42" s="33"/>
      <c r="N42" s="33"/>
      <c r="O42" s="34">
        <f t="shared" si="11"/>
        <v>0</v>
      </c>
      <c r="P42" s="50"/>
      <c r="Q42" s="33"/>
      <c r="R42" s="36">
        <f t="shared" si="12"/>
        <v>0</v>
      </c>
      <c r="S42" s="36"/>
      <c r="T42" s="60"/>
      <c r="U42" s="30"/>
      <c r="V42" s="33"/>
      <c r="W42" s="33"/>
      <c r="X42" s="33"/>
      <c r="Y42" s="33"/>
      <c r="Z42" s="33"/>
      <c r="AA42" s="33"/>
      <c r="AB42" s="34">
        <f t="shared" si="13"/>
        <v>0</v>
      </c>
      <c r="AC42" s="50"/>
      <c r="AD42" s="34"/>
      <c r="AE42" s="34"/>
      <c r="AF42" s="35"/>
      <c r="AG42" s="36">
        <f t="shared" si="14"/>
        <v>0</v>
      </c>
      <c r="AH42" s="60"/>
      <c r="AJ42" s="231">
        <f t="shared" si="10"/>
        <v>0</v>
      </c>
    </row>
    <row r="43" spans="1:36" ht="28.5" customHeight="1">
      <c r="A43" s="21"/>
      <c r="C43" s="4"/>
      <c r="D43" s="31"/>
      <c r="E43" s="31"/>
      <c r="F43" s="49"/>
      <c r="G43" s="49"/>
      <c r="H43" s="30"/>
      <c r="I43" s="33"/>
      <c r="J43" s="33"/>
      <c r="K43" s="33"/>
      <c r="L43" s="33"/>
      <c r="M43" s="33"/>
      <c r="N43" s="33"/>
      <c r="O43" s="34">
        <f t="shared" si="11"/>
        <v>0</v>
      </c>
      <c r="P43" s="50"/>
      <c r="Q43" s="33"/>
      <c r="R43" s="36">
        <f t="shared" si="12"/>
        <v>0</v>
      </c>
      <c r="S43" s="36"/>
      <c r="T43" s="60"/>
      <c r="U43" s="30"/>
      <c r="V43" s="33"/>
      <c r="W43" s="33"/>
      <c r="X43" s="33"/>
      <c r="Y43" s="33"/>
      <c r="Z43" s="33"/>
      <c r="AA43" s="33"/>
      <c r="AB43" s="34">
        <f t="shared" si="13"/>
        <v>0</v>
      </c>
      <c r="AC43" s="50"/>
      <c r="AD43" s="34"/>
      <c r="AE43" s="34"/>
      <c r="AF43" s="35"/>
      <c r="AG43" s="36">
        <f t="shared" si="14"/>
        <v>0</v>
      </c>
      <c r="AH43" s="60"/>
      <c r="AJ43" s="231">
        <f t="shared" si="10"/>
        <v>0</v>
      </c>
    </row>
    <row r="44" spans="1:36" ht="28.5" customHeight="1">
      <c r="A44" s="21"/>
      <c r="C44" s="4"/>
      <c r="D44" s="31"/>
      <c r="E44" s="31"/>
      <c r="F44" s="49"/>
      <c r="G44" s="49"/>
      <c r="H44" s="30"/>
      <c r="I44" s="33"/>
      <c r="J44" s="33"/>
      <c r="K44" s="33"/>
      <c r="L44" s="33"/>
      <c r="M44" s="33"/>
      <c r="N44" s="33"/>
      <c r="O44" s="34">
        <f t="shared" si="11"/>
        <v>0</v>
      </c>
      <c r="P44" s="50"/>
      <c r="Q44" s="33"/>
      <c r="R44" s="36">
        <f t="shared" si="12"/>
        <v>0</v>
      </c>
      <c r="S44" s="36"/>
      <c r="T44" s="60"/>
      <c r="U44" s="30"/>
      <c r="V44" s="33"/>
      <c r="W44" s="33"/>
      <c r="X44" s="33"/>
      <c r="Y44" s="33"/>
      <c r="Z44" s="33"/>
      <c r="AA44" s="33"/>
      <c r="AB44" s="34">
        <f t="shared" si="13"/>
        <v>0</v>
      </c>
      <c r="AC44" s="50"/>
      <c r="AD44" s="34"/>
      <c r="AE44" s="34"/>
      <c r="AF44" s="35"/>
      <c r="AG44" s="36">
        <f t="shared" si="14"/>
        <v>0</v>
      </c>
      <c r="AH44" s="60"/>
      <c r="AJ44" s="231">
        <f>'Herren A'!P44-'Herren A'!AC44</f>
        <v>0</v>
      </c>
    </row>
    <row r="45" spans="1:36" ht="28.5" customHeight="1">
      <c r="A45" s="21"/>
      <c r="C45" s="4"/>
      <c r="D45" s="31"/>
      <c r="E45" s="31"/>
      <c r="F45" s="49"/>
      <c r="G45" s="49"/>
      <c r="H45" s="30"/>
      <c r="I45" s="33"/>
      <c r="J45" s="33"/>
      <c r="K45" s="33"/>
      <c r="L45" s="33"/>
      <c r="M45" s="33"/>
      <c r="N45" s="33"/>
      <c r="O45" s="34">
        <f t="shared" si="11"/>
        <v>0</v>
      </c>
      <c r="P45" s="50"/>
      <c r="Q45" s="33"/>
      <c r="R45" s="36">
        <f t="shared" si="12"/>
        <v>0</v>
      </c>
      <c r="S45" s="36"/>
      <c r="T45" s="60"/>
      <c r="U45" s="30"/>
      <c r="V45" s="33"/>
      <c r="W45" s="33"/>
      <c r="X45" s="33"/>
      <c r="Y45" s="33"/>
      <c r="Z45" s="33"/>
      <c r="AA45" s="33"/>
      <c r="AB45" s="34">
        <f t="shared" si="13"/>
        <v>0</v>
      </c>
      <c r="AC45" s="50"/>
      <c r="AD45" s="34"/>
      <c r="AE45" s="34"/>
      <c r="AF45" s="35"/>
      <c r="AG45" s="36">
        <f t="shared" si="14"/>
        <v>0</v>
      </c>
      <c r="AH45" s="60"/>
      <c r="AJ45" s="231">
        <f>'Herren A'!P45-'Herren A'!AC45</f>
        <v>0</v>
      </c>
    </row>
    <row r="46" spans="1:36" ht="28.5" customHeight="1">
      <c r="A46" s="21"/>
      <c r="C46" s="4"/>
      <c r="D46" s="31"/>
      <c r="E46" s="31"/>
      <c r="F46" s="49"/>
      <c r="G46" s="49"/>
      <c r="H46" s="30"/>
      <c r="I46" s="33"/>
      <c r="J46" s="33"/>
      <c r="K46" s="33"/>
      <c r="L46" s="33"/>
      <c r="M46" s="33"/>
      <c r="N46" s="33"/>
      <c r="O46" s="34">
        <f t="shared" si="11"/>
        <v>0</v>
      </c>
      <c r="P46" s="50"/>
      <c r="Q46" s="33"/>
      <c r="R46" s="36">
        <f t="shared" si="12"/>
        <v>0</v>
      </c>
      <c r="S46" s="36"/>
      <c r="T46" s="60"/>
      <c r="U46" s="30"/>
      <c r="V46" s="33"/>
      <c r="W46" s="33"/>
      <c r="X46" s="33"/>
      <c r="Y46" s="33"/>
      <c r="Z46" s="33"/>
      <c r="AA46" s="33"/>
      <c r="AB46" s="34">
        <f t="shared" si="13"/>
        <v>0</v>
      </c>
      <c r="AC46" s="50"/>
      <c r="AD46" s="34"/>
      <c r="AE46" s="34"/>
      <c r="AF46" s="35"/>
      <c r="AG46" s="36">
        <f t="shared" si="14"/>
        <v>0</v>
      </c>
      <c r="AH46" s="60"/>
      <c r="AJ46" s="231">
        <f>'Herren A'!P46-'Herren A'!AC46</f>
        <v>0</v>
      </c>
    </row>
    <row r="47" spans="3:36" ht="12.7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5"/>
      <c r="R47" s="4"/>
      <c r="S47" s="4"/>
      <c r="T47" s="40"/>
      <c r="U47" s="4"/>
      <c r="V47" s="4"/>
      <c r="W47" s="4"/>
      <c r="X47" s="4"/>
      <c r="Y47" s="4"/>
      <c r="Z47" s="4"/>
      <c r="AA47" s="4"/>
      <c r="AB47" s="4"/>
      <c r="AC47" s="4"/>
      <c r="AD47" s="40"/>
      <c r="AE47" s="40"/>
      <c r="AF47" s="4"/>
      <c r="AG47" s="4"/>
      <c r="AH47" s="4"/>
      <c r="AJ47" s="231">
        <f>'Herren A'!P47-'Herren A'!AC47</f>
        <v>0</v>
      </c>
    </row>
    <row r="48" spans="3:36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5"/>
      <c r="R48" s="4"/>
      <c r="S48" s="4"/>
      <c r="T48" s="40"/>
      <c r="U48" s="4"/>
      <c r="V48" s="4"/>
      <c r="W48" s="4"/>
      <c r="X48" s="4"/>
      <c r="Y48" s="4"/>
      <c r="Z48" s="4"/>
      <c r="AA48" s="4"/>
      <c r="AB48" s="4"/>
      <c r="AC48" s="4"/>
      <c r="AD48" s="40"/>
      <c r="AE48" s="40"/>
      <c r="AF48" s="4"/>
      <c r="AG48" s="4"/>
      <c r="AH48" s="4"/>
      <c r="AJ48" s="231">
        <f>'Herren A'!P48-'Herren A'!AC48</f>
        <v>0</v>
      </c>
    </row>
    <row r="49" spans="3:36" ht="12.7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5"/>
      <c r="R49" s="4"/>
      <c r="S49" s="4"/>
      <c r="T49" s="40"/>
      <c r="U49" s="4"/>
      <c r="V49" s="4"/>
      <c r="W49" s="4"/>
      <c r="X49" s="4"/>
      <c r="Y49" s="4"/>
      <c r="Z49" s="4"/>
      <c r="AA49" s="4"/>
      <c r="AB49" s="4"/>
      <c r="AC49" s="4"/>
      <c r="AD49" s="40"/>
      <c r="AE49" s="40"/>
      <c r="AF49" s="4"/>
      <c r="AG49" s="4"/>
      <c r="AH49" s="4"/>
      <c r="AJ49" s="231">
        <f>'Herren A'!P49-'Herren A'!AC49</f>
        <v>0</v>
      </c>
    </row>
    <row r="50" ht="12.75">
      <c r="AJ50" s="231">
        <f>'Herren A'!P50-'Herren A'!AC50</f>
        <v>0</v>
      </c>
    </row>
    <row r="51" ht="12.75">
      <c r="AJ51" s="231">
        <f>'Herren A'!P51-'Herren A'!AC51</f>
        <v>0</v>
      </c>
    </row>
    <row r="52" ht="12.75">
      <c r="AJ52" s="231">
        <f>'Herren A'!P52-'Herren A'!AC52</f>
        <v>0</v>
      </c>
    </row>
    <row r="53" ht="12.75">
      <c r="AJ53" s="231">
        <f>'Herren A'!P53-'Herren A'!AC53</f>
        <v>0</v>
      </c>
    </row>
    <row r="54" ht="12.75">
      <c r="AJ54" s="231">
        <f>'Herren A'!P54-'Herren A'!AC54</f>
        <v>0</v>
      </c>
    </row>
    <row r="55" ht="12.75"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F3"/>
    <mergeCell ref="A4:AF4"/>
    <mergeCell ref="I6:S6"/>
  </mergeCells>
  <conditionalFormatting sqref="T39:T46 V39:AA46 I39:N46 AH14:AH46 U14:Z38 H14:M38 R14:R38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3937007874015748" bottom="0.3937007874015748" header="0.5118110236220472" footer="0.4"/>
  <pageSetup horizontalDpi="300" verticalDpi="300" orientation="landscape" paperSize="9" scale="58" r:id="rId1"/>
  <headerFooter alignWithMargins="0">
    <oddFooter>&amp;LSeite &amp;P von &amp;N&amp;CAuswertung: ABV Hallstadt
www.ABV-Raubritter.de&amp;RDruckdatum: &amp;D, &amp;T</oddFooter>
  </headerFooter>
  <rowBreaks count="1" manualBreakCount="1">
    <brk id="3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5" zoomScaleNormal="65" zoomScaleSheetLayoutView="70" workbookViewId="0" topLeftCell="A1">
      <selection activeCell="A28" sqref="A28"/>
    </sheetView>
  </sheetViews>
  <sheetFormatPr defaultColWidth="11.421875" defaultRowHeight="12.75"/>
  <cols>
    <col min="1" max="1" width="4.00390625" style="0" customWidth="1"/>
    <col min="2" max="2" width="3.421875" style="0" customWidth="1"/>
    <col min="3" max="3" width="10.57421875" style="0" customWidth="1"/>
    <col min="4" max="4" width="20.57421875" style="0" customWidth="1"/>
    <col min="5" max="5" width="16.00390625" style="0" customWidth="1"/>
    <col min="6" max="6" width="10.7109375" style="0" customWidth="1"/>
    <col min="7" max="7" width="9.421875" style="0" customWidth="1"/>
    <col min="8" max="12" width="5.140625" style="0" customWidth="1"/>
    <col min="13" max="13" width="5.00390625" style="0" customWidth="1"/>
    <col min="14" max="14" width="9.421875" style="0" customWidth="1"/>
    <col min="15" max="15" width="4.7109375" style="0" customWidth="1"/>
    <col min="16" max="16" width="8.57421875" style="0" customWidth="1"/>
    <col min="17" max="17" width="4.140625" style="0" bestFit="1" customWidth="1"/>
    <col min="18" max="18" width="11.140625" style="0" customWidth="1"/>
    <col min="19" max="19" width="1.8515625" style="0" customWidth="1"/>
    <col min="20" max="20" width="9.57421875" style="0" customWidth="1"/>
    <col min="21" max="26" width="5.140625" style="0" customWidth="1"/>
    <col min="27" max="27" width="8.57421875" style="0" customWidth="1"/>
    <col min="28" max="28" width="5.140625" style="0" customWidth="1"/>
    <col min="29" max="29" width="8.421875" style="0" customWidth="1"/>
    <col min="30" max="30" width="3.8515625" style="0" customWidth="1"/>
    <col min="31" max="31" width="2.00390625" style="0" customWidth="1"/>
    <col min="32" max="32" width="8.421875" style="0" customWidth="1"/>
    <col min="33" max="33" width="1.8515625" style="0" customWidth="1"/>
    <col min="34" max="34" width="13.00390625" style="0" bestFit="1" customWidth="1"/>
    <col min="36" max="36" width="1.1484375" style="229" customWidth="1"/>
  </cols>
  <sheetData>
    <row r="1" spans="1:35" ht="13.5" thickBot="1">
      <c r="A1" s="1"/>
      <c r="B1" s="2"/>
      <c r="C1" s="2"/>
      <c r="D1" s="53"/>
      <c r="E1" s="53"/>
      <c r="F1" s="26"/>
      <c r="G1" s="59"/>
      <c r="H1" s="26"/>
      <c r="I1" s="26"/>
      <c r="J1" s="53"/>
      <c r="K1" s="53"/>
      <c r="L1" s="53"/>
      <c r="M1" s="53"/>
      <c r="N1" s="53"/>
      <c r="O1" s="53"/>
      <c r="P1" s="53"/>
      <c r="Q1" s="53"/>
      <c r="R1" s="3"/>
      <c r="S1" s="3"/>
      <c r="T1" s="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6"/>
      <c r="C2" s="6"/>
      <c r="D2" s="55"/>
      <c r="E2" s="55"/>
      <c r="F2" s="51"/>
      <c r="G2" s="54"/>
      <c r="H2" s="51"/>
      <c r="I2" s="51"/>
      <c r="J2" s="55"/>
      <c r="K2" s="55"/>
      <c r="L2" s="55"/>
      <c r="M2" s="55"/>
      <c r="N2" s="55"/>
      <c r="O2" s="51"/>
      <c r="P2" s="51"/>
      <c r="Q2" s="51"/>
      <c r="R2" s="51"/>
      <c r="S2" s="51"/>
      <c r="T2" s="5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133"/>
      <c r="AF3" s="26"/>
      <c r="AG3" s="26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18"/>
      <c r="AF4" s="26"/>
      <c r="AG4" s="26"/>
    </row>
    <row r="5" spans="1:33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26"/>
    </row>
    <row r="6" spans="1:33" ht="30">
      <c r="A6" s="1"/>
      <c r="B6" s="53"/>
      <c r="C6" s="53"/>
      <c r="D6" s="53"/>
      <c r="E6" s="53"/>
      <c r="F6" s="8"/>
      <c r="G6" s="43"/>
      <c r="H6" s="261" t="s">
        <v>552</v>
      </c>
      <c r="I6" s="267"/>
      <c r="J6" s="267"/>
      <c r="K6" s="267"/>
      <c r="L6" s="267"/>
      <c r="M6" s="267"/>
      <c r="N6" s="267"/>
      <c r="O6" s="267"/>
      <c r="P6" s="267"/>
      <c r="Q6" s="267"/>
      <c r="R6" s="65"/>
      <c r="S6" s="65"/>
      <c r="T6" s="6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5" customHeight="1">
      <c r="A7" s="63" t="str">
        <f>'Herren A'!A7</f>
        <v>26.-28. Juni 2009</v>
      </c>
      <c r="B7" s="28"/>
      <c r="C7" s="28"/>
      <c r="D7" s="28"/>
      <c r="E7" s="28"/>
      <c r="F7" s="11"/>
      <c r="G7" s="44"/>
      <c r="H7" s="29"/>
      <c r="I7" s="13"/>
      <c r="J7" s="8"/>
      <c r="K7" s="9"/>
      <c r="L7" s="9"/>
      <c r="M7" s="9"/>
      <c r="N7" s="9"/>
      <c r="O7" s="14"/>
      <c r="P7" s="14"/>
      <c r="Q7" s="26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6"/>
      <c r="H8" s="52"/>
      <c r="I8" s="52"/>
      <c r="J8" s="41"/>
      <c r="K8" s="41"/>
      <c r="L8" s="41"/>
      <c r="M8" s="41"/>
      <c r="N8" s="41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57"/>
      <c r="H9" s="40"/>
      <c r="I9" s="40"/>
      <c r="J9" s="32"/>
      <c r="K9" s="32"/>
      <c r="L9" s="32"/>
      <c r="M9" s="32"/>
      <c r="N9" s="32"/>
      <c r="O9" s="40"/>
      <c r="P9" s="40"/>
      <c r="Q9" s="40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3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4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24" t="s">
        <v>52</v>
      </c>
      <c r="B13" s="124" t="s">
        <v>25</v>
      </c>
      <c r="C13" s="123" t="s">
        <v>80</v>
      </c>
      <c r="D13" s="123" t="s">
        <v>47</v>
      </c>
      <c r="E13" s="123" t="s">
        <v>548</v>
      </c>
      <c r="F13" s="125" t="s">
        <v>549</v>
      </c>
      <c r="G13" s="126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16" t="s">
        <v>2</v>
      </c>
      <c r="B14" s="94" t="s">
        <v>67</v>
      </c>
      <c r="C14" s="94" t="s">
        <v>72</v>
      </c>
      <c r="D14" s="95" t="s">
        <v>370</v>
      </c>
      <c r="E14" s="96" t="s">
        <v>454</v>
      </c>
      <c r="F14" s="97" t="s">
        <v>509</v>
      </c>
      <c r="G14" s="117" t="s">
        <v>3</v>
      </c>
      <c r="H14" s="99">
        <v>190</v>
      </c>
      <c r="I14" s="99">
        <v>193</v>
      </c>
      <c r="J14" s="99">
        <v>204</v>
      </c>
      <c r="K14" s="99">
        <v>191</v>
      </c>
      <c r="L14" s="99">
        <v>207</v>
      </c>
      <c r="M14" s="99">
        <v>169</v>
      </c>
      <c r="N14" s="100">
        <f aca="true" t="shared" si="0" ref="N14:N38">SUM(H14:M14)</f>
        <v>1154</v>
      </c>
      <c r="O14" s="101"/>
      <c r="P14" s="100">
        <f aca="true" t="shared" si="1" ref="P14:P38">SUM(N14:O14)</f>
        <v>1154</v>
      </c>
      <c r="Q14" s="111">
        <f aca="true" t="shared" si="2" ref="Q14:Q38">COUNTIF(H14:M14,"&gt;0")</f>
        <v>6</v>
      </c>
      <c r="R14" s="217">
        <f aca="true" t="shared" si="3" ref="R14:R38">P14/Q14</f>
        <v>192.33333333333334</v>
      </c>
      <c r="S14" s="226">
        <f>MAX(H14:M14)-MIN(H14:M14)</f>
        <v>38</v>
      </c>
      <c r="T14" s="148" t="s">
        <v>4</v>
      </c>
      <c r="U14" s="99">
        <v>197</v>
      </c>
      <c r="V14" s="99">
        <v>179</v>
      </c>
      <c r="W14" s="99">
        <v>175</v>
      </c>
      <c r="X14" s="99">
        <v>149</v>
      </c>
      <c r="Y14" s="99">
        <v>204</v>
      </c>
      <c r="Z14" s="99">
        <v>167</v>
      </c>
      <c r="AA14" s="100">
        <f aca="true" t="shared" si="4" ref="AA14:AA38">SUM(U14:Z14)</f>
        <v>1071</v>
      </c>
      <c r="AB14" s="101"/>
      <c r="AC14" s="100">
        <f aca="true" t="shared" si="5" ref="AC14:AC38">SUM(AA14+AB14)</f>
        <v>1071</v>
      </c>
      <c r="AD14" s="144">
        <f aca="true" t="shared" si="6" ref="AD14:AD38">COUNTIF(U14:Z14,"&gt;0")+Q14</f>
        <v>12</v>
      </c>
      <c r="AE14" s="147"/>
      <c r="AF14" s="146">
        <f aca="true" t="shared" si="7" ref="AF14:AF38">SUM(AC14,P14)</f>
        <v>2225</v>
      </c>
      <c r="AG14" s="139"/>
      <c r="AH14" s="138">
        <f aca="true" t="shared" si="8" ref="AH14:AH38">AF14/AD14</f>
        <v>185.41666666666666</v>
      </c>
      <c r="AI14" s="99"/>
      <c r="AJ14" s="231">
        <f>P14-AC14</f>
        <v>83</v>
      </c>
    </row>
    <row r="15" spans="1:36" ht="28.5" customHeight="1">
      <c r="A15" s="116" t="s">
        <v>5</v>
      </c>
      <c r="B15" s="103" t="s">
        <v>67</v>
      </c>
      <c r="C15" s="103" t="s">
        <v>77</v>
      </c>
      <c r="D15" s="96" t="s">
        <v>505</v>
      </c>
      <c r="E15" s="96" t="s">
        <v>506</v>
      </c>
      <c r="F15" s="97" t="s">
        <v>507</v>
      </c>
      <c r="G15" s="117" t="s">
        <v>3</v>
      </c>
      <c r="H15" s="99">
        <v>164</v>
      </c>
      <c r="I15" s="99">
        <v>179</v>
      </c>
      <c r="J15" s="99">
        <v>188</v>
      </c>
      <c r="K15" s="99">
        <v>182</v>
      </c>
      <c r="L15" s="99">
        <v>164</v>
      </c>
      <c r="M15" s="99">
        <v>203</v>
      </c>
      <c r="N15" s="100">
        <f t="shared" si="0"/>
        <v>1080</v>
      </c>
      <c r="O15" s="101"/>
      <c r="P15" s="100">
        <f t="shared" si="1"/>
        <v>1080</v>
      </c>
      <c r="Q15" s="111">
        <f t="shared" si="2"/>
        <v>6</v>
      </c>
      <c r="R15" s="217">
        <f t="shared" si="3"/>
        <v>180</v>
      </c>
      <c r="S15" s="226">
        <f aca="true" t="shared" si="9" ref="S15:S38">MAX(H15:M15)-MIN(H15:M15)</f>
        <v>39</v>
      </c>
      <c r="T15" s="148" t="s">
        <v>4</v>
      </c>
      <c r="U15" s="99">
        <v>188</v>
      </c>
      <c r="V15" s="99">
        <v>159</v>
      </c>
      <c r="W15" s="99">
        <v>189</v>
      </c>
      <c r="X15" s="99">
        <v>210</v>
      </c>
      <c r="Y15" s="99">
        <v>179</v>
      </c>
      <c r="Z15" s="99">
        <v>169</v>
      </c>
      <c r="AA15" s="100">
        <f t="shared" si="4"/>
        <v>1094</v>
      </c>
      <c r="AB15" s="101"/>
      <c r="AC15" s="100">
        <f t="shared" si="5"/>
        <v>1094</v>
      </c>
      <c r="AD15" s="144">
        <f t="shared" si="6"/>
        <v>12</v>
      </c>
      <c r="AE15" s="147"/>
      <c r="AF15" s="146">
        <f t="shared" si="7"/>
        <v>2174</v>
      </c>
      <c r="AG15" s="139"/>
      <c r="AH15" s="138">
        <f t="shared" si="8"/>
        <v>181.16666666666666</v>
      </c>
      <c r="AI15" s="99"/>
      <c r="AJ15" s="231">
        <f aca="true" t="shared" si="10" ref="AJ15:AJ43">P15-AC15</f>
        <v>-14</v>
      </c>
    </row>
    <row r="16" spans="1:36" ht="28.5" customHeight="1">
      <c r="A16" s="116" t="s">
        <v>6</v>
      </c>
      <c r="B16" s="94" t="s">
        <v>67</v>
      </c>
      <c r="C16" s="94" t="s">
        <v>35</v>
      </c>
      <c r="D16" s="96" t="s">
        <v>491</v>
      </c>
      <c r="E16" s="96" t="s">
        <v>492</v>
      </c>
      <c r="F16" s="97" t="s">
        <v>493</v>
      </c>
      <c r="G16" s="117" t="s">
        <v>3</v>
      </c>
      <c r="H16" s="99">
        <v>184</v>
      </c>
      <c r="I16" s="99">
        <v>133</v>
      </c>
      <c r="J16" s="99">
        <v>174</v>
      </c>
      <c r="K16" s="99">
        <v>178</v>
      </c>
      <c r="L16" s="99">
        <v>192</v>
      </c>
      <c r="M16" s="99">
        <v>188</v>
      </c>
      <c r="N16" s="100">
        <f t="shared" si="0"/>
        <v>1049</v>
      </c>
      <c r="O16" s="101"/>
      <c r="P16" s="100">
        <f t="shared" si="1"/>
        <v>1049</v>
      </c>
      <c r="Q16" s="111">
        <f t="shared" si="2"/>
        <v>6</v>
      </c>
      <c r="R16" s="217">
        <f t="shared" si="3"/>
        <v>174.83333333333334</v>
      </c>
      <c r="S16" s="226">
        <f t="shared" si="9"/>
        <v>59</v>
      </c>
      <c r="T16" s="148" t="s">
        <v>4</v>
      </c>
      <c r="U16" s="99">
        <v>182</v>
      </c>
      <c r="V16" s="99">
        <v>150</v>
      </c>
      <c r="W16" s="99">
        <v>192</v>
      </c>
      <c r="X16" s="99">
        <v>183</v>
      </c>
      <c r="Y16" s="99">
        <v>203</v>
      </c>
      <c r="Z16" s="99">
        <v>196</v>
      </c>
      <c r="AA16" s="100">
        <f t="shared" si="4"/>
        <v>1106</v>
      </c>
      <c r="AB16" s="101"/>
      <c r="AC16" s="100">
        <f t="shared" si="5"/>
        <v>1106</v>
      </c>
      <c r="AD16" s="144">
        <f t="shared" si="6"/>
        <v>12</v>
      </c>
      <c r="AE16" s="147"/>
      <c r="AF16" s="146">
        <f t="shared" si="7"/>
        <v>2155</v>
      </c>
      <c r="AG16" s="139"/>
      <c r="AH16" s="138">
        <f t="shared" si="8"/>
        <v>179.58333333333334</v>
      </c>
      <c r="AI16" s="99"/>
      <c r="AJ16" s="231">
        <f t="shared" si="10"/>
        <v>-57</v>
      </c>
    </row>
    <row r="17" spans="1:36" ht="28.5" customHeight="1">
      <c r="A17" s="116" t="s">
        <v>7</v>
      </c>
      <c r="B17" s="103" t="s">
        <v>67</v>
      </c>
      <c r="C17" s="103" t="s">
        <v>35</v>
      </c>
      <c r="D17" s="96" t="s">
        <v>356</v>
      </c>
      <c r="E17" s="96" t="s">
        <v>489</v>
      </c>
      <c r="F17" s="97" t="s">
        <v>490</v>
      </c>
      <c r="G17" s="117" t="s">
        <v>3</v>
      </c>
      <c r="H17" s="99">
        <v>192</v>
      </c>
      <c r="I17" s="99">
        <v>188</v>
      </c>
      <c r="J17" s="99">
        <v>146</v>
      </c>
      <c r="K17" s="99">
        <v>172</v>
      </c>
      <c r="L17" s="99">
        <v>157</v>
      </c>
      <c r="M17" s="99">
        <v>177</v>
      </c>
      <c r="N17" s="100">
        <f t="shared" si="0"/>
        <v>1032</v>
      </c>
      <c r="O17" s="101"/>
      <c r="P17" s="100">
        <f t="shared" si="1"/>
        <v>1032</v>
      </c>
      <c r="Q17" s="111">
        <f t="shared" si="2"/>
        <v>6</v>
      </c>
      <c r="R17" s="217">
        <f t="shared" si="3"/>
        <v>172</v>
      </c>
      <c r="S17" s="226">
        <f t="shared" si="9"/>
        <v>46</v>
      </c>
      <c r="T17" s="148" t="s">
        <v>4</v>
      </c>
      <c r="U17" s="99">
        <v>145</v>
      </c>
      <c r="V17" s="99">
        <v>167</v>
      </c>
      <c r="W17" s="99">
        <v>171</v>
      </c>
      <c r="X17" s="99">
        <v>155</v>
      </c>
      <c r="Y17" s="99">
        <v>190</v>
      </c>
      <c r="Z17" s="99">
        <v>181</v>
      </c>
      <c r="AA17" s="100">
        <f t="shared" si="4"/>
        <v>1009</v>
      </c>
      <c r="AB17" s="101"/>
      <c r="AC17" s="100">
        <f t="shared" si="5"/>
        <v>1009</v>
      </c>
      <c r="AD17" s="144">
        <f t="shared" si="6"/>
        <v>12</v>
      </c>
      <c r="AE17" s="147"/>
      <c r="AF17" s="146">
        <f t="shared" si="7"/>
        <v>2041</v>
      </c>
      <c r="AG17" s="139"/>
      <c r="AH17" s="138">
        <f t="shared" si="8"/>
        <v>170.08333333333334</v>
      </c>
      <c r="AI17" s="99"/>
      <c r="AJ17" s="231">
        <f t="shared" si="10"/>
        <v>23</v>
      </c>
    </row>
    <row r="18" spans="1:36" ht="28.5" customHeight="1">
      <c r="A18" s="116" t="s">
        <v>8</v>
      </c>
      <c r="B18" s="94" t="s">
        <v>67</v>
      </c>
      <c r="C18" s="94" t="s">
        <v>272</v>
      </c>
      <c r="D18" s="96" t="s">
        <v>494</v>
      </c>
      <c r="E18" s="96" t="s">
        <v>565</v>
      </c>
      <c r="F18" s="97" t="s">
        <v>495</v>
      </c>
      <c r="G18" s="117" t="s">
        <v>3</v>
      </c>
      <c r="H18" s="99">
        <v>178</v>
      </c>
      <c r="I18" s="99">
        <v>200</v>
      </c>
      <c r="J18" s="99">
        <v>171</v>
      </c>
      <c r="K18" s="99">
        <v>169</v>
      </c>
      <c r="L18" s="99">
        <v>153</v>
      </c>
      <c r="M18" s="99">
        <v>150</v>
      </c>
      <c r="N18" s="100">
        <f t="shared" si="0"/>
        <v>1021</v>
      </c>
      <c r="O18" s="101"/>
      <c r="P18" s="100">
        <f t="shared" si="1"/>
        <v>1021</v>
      </c>
      <c r="Q18" s="111">
        <f t="shared" si="2"/>
        <v>6</v>
      </c>
      <c r="R18" s="217">
        <f t="shared" si="3"/>
        <v>170.16666666666666</v>
      </c>
      <c r="S18" s="226">
        <f t="shared" si="9"/>
        <v>50</v>
      </c>
      <c r="T18" s="148" t="s">
        <v>4</v>
      </c>
      <c r="U18" s="99">
        <v>147</v>
      </c>
      <c r="V18" s="99">
        <v>158</v>
      </c>
      <c r="W18" s="99">
        <v>246</v>
      </c>
      <c r="X18" s="99">
        <v>159</v>
      </c>
      <c r="Y18" s="99">
        <v>154</v>
      </c>
      <c r="Z18" s="99">
        <v>149</v>
      </c>
      <c r="AA18" s="100">
        <f t="shared" si="4"/>
        <v>1013</v>
      </c>
      <c r="AB18" s="101"/>
      <c r="AC18" s="100">
        <f t="shared" si="5"/>
        <v>1013</v>
      </c>
      <c r="AD18" s="144">
        <f t="shared" si="6"/>
        <v>12</v>
      </c>
      <c r="AE18" s="147"/>
      <c r="AF18" s="146">
        <f t="shared" si="7"/>
        <v>2034</v>
      </c>
      <c r="AG18" s="139"/>
      <c r="AH18" s="138">
        <f t="shared" si="8"/>
        <v>169.5</v>
      </c>
      <c r="AI18" s="99"/>
      <c r="AJ18" s="231">
        <f t="shared" si="10"/>
        <v>8</v>
      </c>
    </row>
    <row r="19" spans="1:36" ht="28.5" customHeight="1">
      <c r="A19" s="116" t="s">
        <v>9</v>
      </c>
      <c r="B19" s="94" t="s">
        <v>67</v>
      </c>
      <c r="C19" s="94" t="s">
        <v>35</v>
      </c>
      <c r="D19" s="96" t="s">
        <v>362</v>
      </c>
      <c r="E19" s="96" t="s">
        <v>363</v>
      </c>
      <c r="F19" s="97" t="s">
        <v>364</v>
      </c>
      <c r="G19" s="117" t="s">
        <v>3</v>
      </c>
      <c r="H19" s="99">
        <v>145</v>
      </c>
      <c r="I19" s="99">
        <v>160</v>
      </c>
      <c r="J19" s="99">
        <v>161</v>
      </c>
      <c r="K19" s="99">
        <v>152</v>
      </c>
      <c r="L19" s="99">
        <v>215</v>
      </c>
      <c r="M19" s="99">
        <v>167</v>
      </c>
      <c r="N19" s="100">
        <f t="shared" si="0"/>
        <v>1000</v>
      </c>
      <c r="O19" s="101"/>
      <c r="P19" s="100">
        <f t="shared" si="1"/>
        <v>1000</v>
      </c>
      <c r="Q19" s="111">
        <f t="shared" si="2"/>
        <v>6</v>
      </c>
      <c r="R19" s="217">
        <f t="shared" si="3"/>
        <v>166.66666666666666</v>
      </c>
      <c r="S19" s="226">
        <f t="shared" si="9"/>
        <v>70</v>
      </c>
      <c r="T19" s="148" t="s">
        <v>4</v>
      </c>
      <c r="U19" s="99">
        <v>205</v>
      </c>
      <c r="V19" s="99">
        <v>123</v>
      </c>
      <c r="W19" s="99">
        <v>179</v>
      </c>
      <c r="X19" s="99">
        <v>184</v>
      </c>
      <c r="Y19" s="99">
        <v>173</v>
      </c>
      <c r="Z19" s="99">
        <v>158</v>
      </c>
      <c r="AA19" s="100">
        <f t="shared" si="4"/>
        <v>1022</v>
      </c>
      <c r="AB19" s="101"/>
      <c r="AC19" s="100">
        <f t="shared" si="5"/>
        <v>1022</v>
      </c>
      <c r="AD19" s="144">
        <f t="shared" si="6"/>
        <v>12</v>
      </c>
      <c r="AE19" s="147"/>
      <c r="AF19" s="146">
        <f t="shared" si="7"/>
        <v>2022</v>
      </c>
      <c r="AG19" s="139"/>
      <c r="AH19" s="138">
        <f t="shared" si="8"/>
        <v>168.5</v>
      </c>
      <c r="AI19" s="99"/>
      <c r="AJ19" s="231">
        <f t="shared" si="10"/>
        <v>-22</v>
      </c>
    </row>
    <row r="20" spans="1:36" ht="28.5" customHeight="1">
      <c r="A20" s="116" t="s">
        <v>10</v>
      </c>
      <c r="B20" s="94" t="s">
        <v>67</v>
      </c>
      <c r="C20" s="94" t="s">
        <v>32</v>
      </c>
      <c r="D20" s="96" t="s">
        <v>499</v>
      </c>
      <c r="E20" s="96" t="s">
        <v>500</v>
      </c>
      <c r="F20" s="97" t="s">
        <v>501</v>
      </c>
      <c r="G20" s="117" t="s">
        <v>3</v>
      </c>
      <c r="H20" s="99">
        <v>190</v>
      </c>
      <c r="I20" s="99">
        <v>184</v>
      </c>
      <c r="J20" s="99">
        <v>139</v>
      </c>
      <c r="K20" s="99">
        <v>174</v>
      </c>
      <c r="L20" s="99">
        <v>169</v>
      </c>
      <c r="M20" s="99">
        <v>189</v>
      </c>
      <c r="N20" s="100">
        <f t="shared" si="0"/>
        <v>1045</v>
      </c>
      <c r="O20" s="101"/>
      <c r="P20" s="100">
        <f t="shared" si="1"/>
        <v>1045</v>
      </c>
      <c r="Q20" s="111">
        <f t="shared" si="2"/>
        <v>6</v>
      </c>
      <c r="R20" s="217">
        <f t="shared" si="3"/>
        <v>174.16666666666666</v>
      </c>
      <c r="S20" s="226">
        <f t="shared" si="9"/>
        <v>51</v>
      </c>
      <c r="T20" s="148" t="s">
        <v>4</v>
      </c>
      <c r="U20" s="99">
        <v>149</v>
      </c>
      <c r="V20" s="99">
        <v>140</v>
      </c>
      <c r="W20" s="99">
        <v>181</v>
      </c>
      <c r="X20" s="99">
        <v>174</v>
      </c>
      <c r="Y20" s="99">
        <v>170</v>
      </c>
      <c r="Z20" s="99">
        <v>136</v>
      </c>
      <c r="AA20" s="100">
        <f t="shared" si="4"/>
        <v>950</v>
      </c>
      <c r="AB20" s="101"/>
      <c r="AC20" s="100">
        <f t="shared" si="5"/>
        <v>950</v>
      </c>
      <c r="AD20" s="144">
        <f t="shared" si="6"/>
        <v>12</v>
      </c>
      <c r="AE20" s="147"/>
      <c r="AF20" s="146">
        <f t="shared" si="7"/>
        <v>1995</v>
      </c>
      <c r="AG20" s="139"/>
      <c r="AH20" s="138">
        <f t="shared" si="8"/>
        <v>166.25</v>
      </c>
      <c r="AI20" s="99"/>
      <c r="AJ20" s="231">
        <f t="shared" si="10"/>
        <v>95</v>
      </c>
    </row>
    <row r="21" spans="1:36" ht="28.5" customHeight="1">
      <c r="A21" s="116" t="s">
        <v>11</v>
      </c>
      <c r="B21" s="103" t="s">
        <v>67</v>
      </c>
      <c r="C21" s="94" t="s">
        <v>78</v>
      </c>
      <c r="D21" s="96" t="s">
        <v>464</v>
      </c>
      <c r="E21" s="96" t="s">
        <v>465</v>
      </c>
      <c r="F21" s="97" t="s">
        <v>466</v>
      </c>
      <c r="G21" s="117" t="s">
        <v>3</v>
      </c>
      <c r="H21" s="99">
        <v>148</v>
      </c>
      <c r="I21" s="99">
        <v>162</v>
      </c>
      <c r="J21" s="99">
        <v>183</v>
      </c>
      <c r="K21" s="99">
        <v>170</v>
      </c>
      <c r="L21" s="99">
        <v>176</v>
      </c>
      <c r="M21" s="99">
        <v>147</v>
      </c>
      <c r="N21" s="100">
        <f t="shared" si="0"/>
        <v>986</v>
      </c>
      <c r="O21" s="101"/>
      <c r="P21" s="100">
        <f t="shared" si="1"/>
        <v>986</v>
      </c>
      <c r="Q21" s="111">
        <f t="shared" si="2"/>
        <v>6</v>
      </c>
      <c r="R21" s="217">
        <f t="shared" si="3"/>
        <v>164.33333333333334</v>
      </c>
      <c r="S21" s="226">
        <f t="shared" si="9"/>
        <v>36</v>
      </c>
      <c r="T21" s="148" t="s">
        <v>4</v>
      </c>
      <c r="U21" s="99">
        <v>84</v>
      </c>
      <c r="V21" s="99">
        <v>147</v>
      </c>
      <c r="W21" s="99">
        <v>135</v>
      </c>
      <c r="X21" s="99">
        <v>150</v>
      </c>
      <c r="Y21" s="99">
        <v>151</v>
      </c>
      <c r="Z21" s="99">
        <v>145</v>
      </c>
      <c r="AA21" s="100">
        <f>SUM(U21:Z21)</f>
        <v>812</v>
      </c>
      <c r="AB21" s="101"/>
      <c r="AC21" s="100">
        <f>SUM(AA21+AB21)</f>
        <v>812</v>
      </c>
      <c r="AD21" s="144">
        <f>COUNTIF(U21:Z21,"&gt;0")+Q21</f>
        <v>12</v>
      </c>
      <c r="AE21" s="147"/>
      <c r="AF21" s="146">
        <f t="shared" si="7"/>
        <v>1798</v>
      </c>
      <c r="AG21" s="139"/>
      <c r="AH21" s="138">
        <f>AF21/AD21</f>
        <v>149.83333333333334</v>
      </c>
      <c r="AI21" s="99"/>
      <c r="AJ21" s="231">
        <f t="shared" si="10"/>
        <v>174</v>
      </c>
    </row>
    <row r="22" spans="1:36" s="4" customFormat="1" ht="28.5" customHeight="1">
      <c r="A22" s="116" t="s">
        <v>12</v>
      </c>
      <c r="B22" s="94" t="s">
        <v>67</v>
      </c>
      <c r="C22" s="94" t="s">
        <v>74</v>
      </c>
      <c r="D22" s="130" t="s">
        <v>481</v>
      </c>
      <c r="E22" s="96" t="s">
        <v>482</v>
      </c>
      <c r="F22" s="97" t="s">
        <v>483</v>
      </c>
      <c r="G22" s="117" t="s">
        <v>3</v>
      </c>
      <c r="H22" s="99">
        <v>162</v>
      </c>
      <c r="I22" s="99">
        <v>145</v>
      </c>
      <c r="J22" s="99">
        <v>165</v>
      </c>
      <c r="K22" s="99">
        <v>154</v>
      </c>
      <c r="L22" s="99">
        <v>167</v>
      </c>
      <c r="M22" s="99">
        <v>174</v>
      </c>
      <c r="N22" s="100">
        <f t="shared" si="0"/>
        <v>967</v>
      </c>
      <c r="O22" s="101"/>
      <c r="P22" s="100">
        <f t="shared" si="1"/>
        <v>967</v>
      </c>
      <c r="Q22" s="111">
        <f t="shared" si="2"/>
        <v>6</v>
      </c>
      <c r="R22" s="217">
        <f t="shared" si="3"/>
        <v>161.16666666666666</v>
      </c>
      <c r="S22" s="226">
        <f t="shared" si="9"/>
        <v>29</v>
      </c>
      <c r="T22" s="148" t="s">
        <v>4</v>
      </c>
      <c r="U22" s="99"/>
      <c r="V22" s="99"/>
      <c r="W22" s="99"/>
      <c r="X22" s="99"/>
      <c r="Y22" s="99"/>
      <c r="Z22" s="99"/>
      <c r="AA22" s="100">
        <f t="shared" si="4"/>
        <v>0</v>
      </c>
      <c r="AB22" s="101"/>
      <c r="AC22" s="100">
        <f t="shared" si="5"/>
        <v>0</v>
      </c>
      <c r="AD22" s="144">
        <f t="shared" si="6"/>
        <v>6</v>
      </c>
      <c r="AE22" s="147"/>
      <c r="AF22" s="146">
        <f t="shared" si="7"/>
        <v>967</v>
      </c>
      <c r="AG22" s="139"/>
      <c r="AH22" s="138">
        <f>AF22/AD22</f>
        <v>161.16666666666666</v>
      </c>
      <c r="AI22" s="99"/>
      <c r="AJ22" s="231">
        <f t="shared" si="10"/>
        <v>967</v>
      </c>
    </row>
    <row r="23" spans="1:36" s="26" customFormat="1" ht="28.5" customHeight="1">
      <c r="A23" s="127" t="s">
        <v>13</v>
      </c>
      <c r="B23" s="103" t="s">
        <v>67</v>
      </c>
      <c r="C23" s="103" t="s">
        <v>76</v>
      </c>
      <c r="D23" s="96" t="s">
        <v>470</v>
      </c>
      <c r="E23" s="96" t="s">
        <v>471</v>
      </c>
      <c r="F23" s="97" t="s">
        <v>472</v>
      </c>
      <c r="G23" s="117" t="s">
        <v>3</v>
      </c>
      <c r="H23" s="99">
        <v>168</v>
      </c>
      <c r="I23" s="99">
        <v>157</v>
      </c>
      <c r="J23" s="99">
        <v>155</v>
      </c>
      <c r="K23" s="99">
        <v>191</v>
      </c>
      <c r="L23" s="99">
        <v>142</v>
      </c>
      <c r="M23" s="99">
        <v>149</v>
      </c>
      <c r="N23" s="100">
        <f t="shared" si="0"/>
        <v>962</v>
      </c>
      <c r="O23" s="101"/>
      <c r="P23" s="100">
        <f t="shared" si="1"/>
        <v>962</v>
      </c>
      <c r="Q23" s="111">
        <f t="shared" si="2"/>
        <v>6</v>
      </c>
      <c r="R23" s="217">
        <f t="shared" si="3"/>
        <v>160.33333333333334</v>
      </c>
      <c r="S23" s="226">
        <f t="shared" si="9"/>
        <v>49</v>
      </c>
      <c r="T23" s="148" t="s">
        <v>4</v>
      </c>
      <c r="U23" s="99"/>
      <c r="V23" s="99"/>
      <c r="W23" s="99"/>
      <c r="X23" s="99"/>
      <c r="Y23" s="99"/>
      <c r="Z23" s="99"/>
      <c r="AA23" s="100">
        <f t="shared" si="4"/>
        <v>0</v>
      </c>
      <c r="AB23" s="101"/>
      <c r="AC23" s="100">
        <f t="shared" si="5"/>
        <v>0</v>
      </c>
      <c r="AD23" s="144">
        <f t="shared" si="6"/>
        <v>6</v>
      </c>
      <c r="AE23" s="147"/>
      <c r="AF23" s="146">
        <f t="shared" si="7"/>
        <v>962</v>
      </c>
      <c r="AG23" s="139"/>
      <c r="AH23" s="138">
        <f t="shared" si="8"/>
        <v>160.33333333333334</v>
      </c>
      <c r="AI23" s="99"/>
      <c r="AJ23" s="231">
        <f t="shared" si="10"/>
        <v>962</v>
      </c>
    </row>
    <row r="24" spans="1:36" ht="28.5" customHeight="1">
      <c r="A24" s="116" t="s">
        <v>14</v>
      </c>
      <c r="B24" s="94" t="s">
        <v>67</v>
      </c>
      <c r="C24" s="94" t="s">
        <v>27</v>
      </c>
      <c r="D24" s="96" t="s">
        <v>484</v>
      </c>
      <c r="E24" s="96" t="s">
        <v>485</v>
      </c>
      <c r="F24" s="97" t="s">
        <v>486</v>
      </c>
      <c r="G24" s="117" t="s">
        <v>3</v>
      </c>
      <c r="H24" s="99">
        <v>183</v>
      </c>
      <c r="I24" s="99">
        <v>166</v>
      </c>
      <c r="J24" s="99">
        <v>158</v>
      </c>
      <c r="K24" s="99">
        <v>195</v>
      </c>
      <c r="L24" s="99">
        <v>121</v>
      </c>
      <c r="M24" s="99">
        <v>131</v>
      </c>
      <c r="N24" s="100">
        <f t="shared" si="0"/>
        <v>954</v>
      </c>
      <c r="O24" s="101"/>
      <c r="P24" s="100">
        <f t="shared" si="1"/>
        <v>954</v>
      </c>
      <c r="Q24" s="111">
        <f t="shared" si="2"/>
        <v>6</v>
      </c>
      <c r="R24" s="217">
        <f t="shared" si="3"/>
        <v>159</v>
      </c>
      <c r="S24" s="226">
        <f t="shared" si="9"/>
        <v>74</v>
      </c>
      <c r="T24" s="148" t="s">
        <v>4</v>
      </c>
      <c r="U24" s="99"/>
      <c r="V24" s="99"/>
      <c r="W24" s="99"/>
      <c r="X24" s="99"/>
      <c r="Y24" s="99"/>
      <c r="Z24" s="99"/>
      <c r="AA24" s="100">
        <f t="shared" si="4"/>
        <v>0</v>
      </c>
      <c r="AB24" s="101"/>
      <c r="AC24" s="100">
        <f t="shared" si="5"/>
        <v>0</v>
      </c>
      <c r="AD24" s="144">
        <f t="shared" si="6"/>
        <v>6</v>
      </c>
      <c r="AE24" s="147"/>
      <c r="AF24" s="146">
        <f t="shared" si="7"/>
        <v>954</v>
      </c>
      <c r="AG24" s="139"/>
      <c r="AH24" s="138">
        <f t="shared" si="8"/>
        <v>159</v>
      </c>
      <c r="AI24" s="99"/>
      <c r="AJ24" s="231">
        <f t="shared" si="10"/>
        <v>954</v>
      </c>
    </row>
    <row r="25" spans="1:36" ht="28.5" customHeight="1">
      <c r="A25" s="116" t="s">
        <v>15</v>
      </c>
      <c r="B25" s="103"/>
      <c r="C25" s="103"/>
      <c r="D25" s="131"/>
      <c r="E25" s="131"/>
      <c r="F25" s="97"/>
      <c r="G25" s="117" t="s">
        <v>3</v>
      </c>
      <c r="H25" s="99"/>
      <c r="I25" s="99"/>
      <c r="J25" s="99"/>
      <c r="K25" s="99"/>
      <c r="L25" s="99"/>
      <c r="M25" s="99"/>
      <c r="N25" s="100">
        <f t="shared" si="0"/>
        <v>0</v>
      </c>
      <c r="O25" s="101"/>
      <c r="P25" s="100">
        <f t="shared" si="1"/>
        <v>0</v>
      </c>
      <c r="Q25" s="111">
        <f t="shared" si="2"/>
        <v>0</v>
      </c>
      <c r="R25" s="217" t="e">
        <f t="shared" si="3"/>
        <v>#DIV/0!</v>
      </c>
      <c r="S25" s="226">
        <f t="shared" si="9"/>
        <v>0</v>
      </c>
      <c r="T25" s="148" t="s">
        <v>4</v>
      </c>
      <c r="U25" s="99"/>
      <c r="V25" s="99"/>
      <c r="W25" s="99"/>
      <c r="X25" s="99"/>
      <c r="Y25" s="99"/>
      <c r="Z25" s="99"/>
      <c r="AA25" s="100">
        <f t="shared" si="4"/>
        <v>0</v>
      </c>
      <c r="AB25" s="101"/>
      <c r="AC25" s="100">
        <f t="shared" si="5"/>
        <v>0</v>
      </c>
      <c r="AD25" s="144">
        <f t="shared" si="6"/>
        <v>0</v>
      </c>
      <c r="AE25" s="147"/>
      <c r="AF25" s="146">
        <f t="shared" si="7"/>
        <v>0</v>
      </c>
      <c r="AG25" s="139"/>
      <c r="AH25" s="138" t="e">
        <f t="shared" si="8"/>
        <v>#DIV/0!</v>
      </c>
      <c r="AI25" s="99"/>
      <c r="AJ25" s="231">
        <f t="shared" si="10"/>
        <v>0</v>
      </c>
    </row>
    <row r="26" spans="1:36" ht="28.5" customHeight="1">
      <c r="A26" s="116" t="s">
        <v>16</v>
      </c>
      <c r="B26" s="94"/>
      <c r="C26" s="94"/>
      <c r="D26" s="113"/>
      <c r="E26" s="113"/>
      <c r="F26" s="97"/>
      <c r="G26" s="117" t="s">
        <v>3</v>
      </c>
      <c r="H26" s="99"/>
      <c r="I26" s="99"/>
      <c r="J26" s="99"/>
      <c r="K26" s="99"/>
      <c r="L26" s="99"/>
      <c r="M26" s="99"/>
      <c r="N26" s="100">
        <f t="shared" si="0"/>
        <v>0</v>
      </c>
      <c r="O26" s="101"/>
      <c r="P26" s="100">
        <f t="shared" si="1"/>
        <v>0</v>
      </c>
      <c r="Q26" s="111">
        <f t="shared" si="2"/>
        <v>0</v>
      </c>
      <c r="R26" s="217" t="e">
        <f t="shared" si="3"/>
        <v>#DIV/0!</v>
      </c>
      <c r="S26" s="226">
        <f t="shared" si="9"/>
        <v>0</v>
      </c>
      <c r="T26" s="148" t="s">
        <v>4</v>
      </c>
      <c r="U26" s="99"/>
      <c r="V26" s="99"/>
      <c r="W26" s="99"/>
      <c r="X26" s="99"/>
      <c r="Y26" s="99"/>
      <c r="Z26" s="99"/>
      <c r="AA26" s="100">
        <f t="shared" si="4"/>
        <v>0</v>
      </c>
      <c r="AB26" s="101"/>
      <c r="AC26" s="100">
        <f t="shared" si="5"/>
        <v>0</v>
      </c>
      <c r="AD26" s="144">
        <f t="shared" si="6"/>
        <v>0</v>
      </c>
      <c r="AE26" s="147"/>
      <c r="AF26" s="146">
        <f t="shared" si="7"/>
        <v>0</v>
      </c>
      <c r="AG26" s="139"/>
      <c r="AH26" s="138" t="e">
        <f t="shared" si="8"/>
        <v>#DIV/0!</v>
      </c>
      <c r="AI26" s="99"/>
      <c r="AJ26" s="231">
        <f t="shared" si="10"/>
        <v>0</v>
      </c>
    </row>
    <row r="27" spans="1:36" ht="28.5" customHeight="1">
      <c r="A27" s="116" t="s">
        <v>17</v>
      </c>
      <c r="B27" s="103"/>
      <c r="C27" s="103"/>
      <c r="D27" s="131"/>
      <c r="E27" s="131"/>
      <c r="F27" s="97"/>
      <c r="G27" s="117" t="s">
        <v>3</v>
      </c>
      <c r="H27" s="99"/>
      <c r="I27" s="99"/>
      <c r="J27" s="99"/>
      <c r="K27" s="99"/>
      <c r="L27" s="99"/>
      <c r="M27" s="99"/>
      <c r="N27" s="100">
        <f t="shared" si="0"/>
        <v>0</v>
      </c>
      <c r="O27" s="101"/>
      <c r="P27" s="100">
        <f t="shared" si="1"/>
        <v>0</v>
      </c>
      <c r="Q27" s="111">
        <f t="shared" si="2"/>
        <v>0</v>
      </c>
      <c r="R27" s="217" t="e">
        <f t="shared" si="3"/>
        <v>#DIV/0!</v>
      </c>
      <c r="S27" s="226">
        <f t="shared" si="9"/>
        <v>0</v>
      </c>
      <c r="T27" s="148" t="s">
        <v>4</v>
      </c>
      <c r="U27" s="99"/>
      <c r="V27" s="99"/>
      <c r="W27" s="99"/>
      <c r="X27" s="99"/>
      <c r="Y27" s="99"/>
      <c r="Z27" s="99"/>
      <c r="AA27" s="100">
        <f t="shared" si="4"/>
        <v>0</v>
      </c>
      <c r="AB27" s="101"/>
      <c r="AC27" s="100">
        <f t="shared" si="5"/>
        <v>0</v>
      </c>
      <c r="AD27" s="144">
        <f t="shared" si="6"/>
        <v>0</v>
      </c>
      <c r="AE27" s="147"/>
      <c r="AF27" s="146">
        <f t="shared" si="7"/>
        <v>0</v>
      </c>
      <c r="AG27" s="139"/>
      <c r="AH27" s="138" t="e">
        <f t="shared" si="8"/>
        <v>#DIV/0!</v>
      </c>
      <c r="AI27" s="99"/>
      <c r="AJ27" s="231">
        <f t="shared" si="10"/>
        <v>0</v>
      </c>
    </row>
    <row r="28" spans="1:36" ht="28.5" customHeight="1">
      <c r="A28" s="116" t="s">
        <v>18</v>
      </c>
      <c r="B28" s="115"/>
      <c r="C28" s="115"/>
      <c r="D28" s="109"/>
      <c r="E28" s="109"/>
      <c r="F28" s="128"/>
      <c r="G28" s="117" t="s">
        <v>3</v>
      </c>
      <c r="H28" s="99"/>
      <c r="I28" s="99"/>
      <c r="J28" s="99"/>
      <c r="K28" s="99"/>
      <c r="L28" s="99"/>
      <c r="M28" s="99"/>
      <c r="N28" s="100">
        <f t="shared" si="0"/>
        <v>0</v>
      </c>
      <c r="O28" s="101"/>
      <c r="P28" s="100">
        <f t="shared" si="1"/>
        <v>0</v>
      </c>
      <c r="Q28" s="111">
        <f t="shared" si="2"/>
        <v>0</v>
      </c>
      <c r="R28" s="217" t="e">
        <f t="shared" si="3"/>
        <v>#DIV/0!</v>
      </c>
      <c r="S28" s="226">
        <f t="shared" si="9"/>
        <v>0</v>
      </c>
      <c r="T28" s="148" t="s">
        <v>4</v>
      </c>
      <c r="U28" s="99"/>
      <c r="V28" s="99"/>
      <c r="W28" s="99"/>
      <c r="X28" s="99"/>
      <c r="Y28" s="99"/>
      <c r="Z28" s="99"/>
      <c r="AA28" s="100">
        <f t="shared" si="4"/>
        <v>0</v>
      </c>
      <c r="AB28" s="101"/>
      <c r="AC28" s="100">
        <f t="shared" si="5"/>
        <v>0</v>
      </c>
      <c r="AD28" s="144">
        <f t="shared" si="6"/>
        <v>0</v>
      </c>
      <c r="AE28" s="147"/>
      <c r="AF28" s="146">
        <f t="shared" si="7"/>
        <v>0</v>
      </c>
      <c r="AG28" s="139"/>
      <c r="AH28" s="138" t="e">
        <f t="shared" si="8"/>
        <v>#DIV/0!</v>
      </c>
      <c r="AI28" s="99"/>
      <c r="AJ28" s="231">
        <f t="shared" si="10"/>
        <v>0</v>
      </c>
    </row>
    <row r="29" spans="1:36" ht="28.5" customHeight="1">
      <c r="A29" s="116" t="s">
        <v>19</v>
      </c>
      <c r="B29" s="115"/>
      <c r="C29" s="115"/>
      <c r="D29" s="109"/>
      <c r="E29" s="109"/>
      <c r="F29" s="128"/>
      <c r="G29" s="117" t="s">
        <v>3</v>
      </c>
      <c r="H29" s="99"/>
      <c r="I29" s="99"/>
      <c r="J29" s="99"/>
      <c r="K29" s="99"/>
      <c r="L29" s="99"/>
      <c r="M29" s="99"/>
      <c r="N29" s="100">
        <f t="shared" si="0"/>
        <v>0</v>
      </c>
      <c r="O29" s="101"/>
      <c r="P29" s="100">
        <f t="shared" si="1"/>
        <v>0</v>
      </c>
      <c r="Q29" s="111">
        <f t="shared" si="2"/>
        <v>0</v>
      </c>
      <c r="R29" s="217" t="e">
        <f t="shared" si="3"/>
        <v>#DIV/0!</v>
      </c>
      <c r="S29" s="226">
        <f t="shared" si="9"/>
        <v>0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4"/>
        <v>0</v>
      </c>
      <c r="AB29" s="101"/>
      <c r="AC29" s="100">
        <f t="shared" si="5"/>
        <v>0</v>
      </c>
      <c r="AD29" s="144">
        <f t="shared" si="6"/>
        <v>0</v>
      </c>
      <c r="AE29" s="147"/>
      <c r="AF29" s="146">
        <f t="shared" si="7"/>
        <v>0</v>
      </c>
      <c r="AG29" s="139"/>
      <c r="AH29" s="138" t="e">
        <f t="shared" si="8"/>
        <v>#DIV/0!</v>
      </c>
      <c r="AI29" s="99"/>
      <c r="AJ29" s="231">
        <f t="shared" si="10"/>
        <v>0</v>
      </c>
    </row>
    <row r="30" spans="1:36" ht="28.5" customHeight="1">
      <c r="A30" s="116" t="s">
        <v>20</v>
      </c>
      <c r="B30" s="115"/>
      <c r="C30" s="115"/>
      <c r="D30" s="109"/>
      <c r="E30" s="109"/>
      <c r="F30" s="128"/>
      <c r="G30" s="117" t="s">
        <v>3</v>
      </c>
      <c r="H30" s="99"/>
      <c r="I30" s="99"/>
      <c r="J30" s="99"/>
      <c r="K30" s="99"/>
      <c r="L30" s="99"/>
      <c r="M30" s="99"/>
      <c r="N30" s="100">
        <f t="shared" si="0"/>
        <v>0</v>
      </c>
      <c r="O30" s="101"/>
      <c r="P30" s="100">
        <f t="shared" si="1"/>
        <v>0</v>
      </c>
      <c r="Q30" s="111">
        <f t="shared" si="2"/>
        <v>0</v>
      </c>
      <c r="R30" s="217" t="e">
        <f t="shared" si="3"/>
        <v>#DIV/0!</v>
      </c>
      <c r="S30" s="226">
        <f t="shared" si="9"/>
        <v>0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4"/>
        <v>0</v>
      </c>
      <c r="AB30" s="101"/>
      <c r="AC30" s="100">
        <f t="shared" si="5"/>
        <v>0</v>
      </c>
      <c r="AD30" s="144">
        <f t="shared" si="6"/>
        <v>0</v>
      </c>
      <c r="AE30" s="147"/>
      <c r="AF30" s="146">
        <f t="shared" si="7"/>
        <v>0</v>
      </c>
      <c r="AG30" s="139"/>
      <c r="AH30" s="138" t="e">
        <f t="shared" si="8"/>
        <v>#DIV/0!</v>
      </c>
      <c r="AI30" s="99"/>
      <c r="AJ30" s="231">
        <f t="shared" si="10"/>
        <v>0</v>
      </c>
    </row>
    <row r="31" spans="1:36" ht="28.5" customHeight="1">
      <c r="A31" s="116" t="s">
        <v>21</v>
      </c>
      <c r="B31" s="115"/>
      <c r="C31" s="115"/>
      <c r="D31" s="109"/>
      <c r="E31" s="109"/>
      <c r="F31" s="128"/>
      <c r="G31" s="117" t="s">
        <v>3</v>
      </c>
      <c r="H31" s="99"/>
      <c r="I31" s="99"/>
      <c r="J31" s="99"/>
      <c r="K31" s="99"/>
      <c r="L31" s="99"/>
      <c r="M31" s="99"/>
      <c r="N31" s="100">
        <f t="shared" si="0"/>
        <v>0</v>
      </c>
      <c r="O31" s="101"/>
      <c r="P31" s="100">
        <f t="shared" si="1"/>
        <v>0</v>
      </c>
      <c r="Q31" s="111">
        <f t="shared" si="2"/>
        <v>0</v>
      </c>
      <c r="R31" s="217" t="e">
        <f t="shared" si="3"/>
        <v>#DIV/0!</v>
      </c>
      <c r="S31" s="226">
        <f t="shared" si="9"/>
        <v>0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4"/>
        <v>0</v>
      </c>
      <c r="AB31" s="101"/>
      <c r="AC31" s="100">
        <f t="shared" si="5"/>
        <v>0</v>
      </c>
      <c r="AD31" s="144">
        <f t="shared" si="6"/>
        <v>0</v>
      </c>
      <c r="AE31" s="147"/>
      <c r="AF31" s="146">
        <f t="shared" si="7"/>
        <v>0</v>
      </c>
      <c r="AG31" s="139"/>
      <c r="AH31" s="138" t="e">
        <f t="shared" si="8"/>
        <v>#DIV/0!</v>
      </c>
      <c r="AI31" s="99"/>
      <c r="AJ31" s="231">
        <f t="shared" si="10"/>
        <v>0</v>
      </c>
    </row>
    <row r="32" spans="1:36" ht="28.5" customHeight="1">
      <c r="A32" s="116" t="s">
        <v>22</v>
      </c>
      <c r="B32" s="115"/>
      <c r="C32" s="129"/>
      <c r="D32" s="109"/>
      <c r="E32" s="109"/>
      <c r="F32" s="128"/>
      <c r="G32" s="117" t="s">
        <v>3</v>
      </c>
      <c r="H32" s="99"/>
      <c r="I32" s="99"/>
      <c r="J32" s="99"/>
      <c r="K32" s="99"/>
      <c r="L32" s="99"/>
      <c r="M32" s="99"/>
      <c r="N32" s="100">
        <f t="shared" si="0"/>
        <v>0</v>
      </c>
      <c r="O32" s="101"/>
      <c r="P32" s="100">
        <f t="shared" si="1"/>
        <v>0</v>
      </c>
      <c r="Q32" s="111">
        <f t="shared" si="2"/>
        <v>0</v>
      </c>
      <c r="R32" s="217" t="e">
        <f t="shared" si="3"/>
        <v>#DIV/0!</v>
      </c>
      <c r="S32" s="226">
        <f t="shared" si="9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4"/>
        <v>0</v>
      </c>
      <c r="AB32" s="101"/>
      <c r="AC32" s="100">
        <f t="shared" si="5"/>
        <v>0</v>
      </c>
      <c r="AD32" s="144">
        <f t="shared" si="6"/>
        <v>0</v>
      </c>
      <c r="AE32" s="147"/>
      <c r="AF32" s="146">
        <f t="shared" si="7"/>
        <v>0</v>
      </c>
      <c r="AG32" s="139"/>
      <c r="AH32" s="138" t="e">
        <f t="shared" si="8"/>
        <v>#DIV/0!</v>
      </c>
      <c r="AI32" s="99"/>
      <c r="AJ32" s="231">
        <f t="shared" si="10"/>
        <v>0</v>
      </c>
    </row>
    <row r="33" spans="1:36" ht="28.5" customHeight="1">
      <c r="A33" s="116" t="s">
        <v>23</v>
      </c>
      <c r="B33" s="115"/>
      <c r="C33" s="115"/>
      <c r="D33" s="109"/>
      <c r="E33" s="109"/>
      <c r="F33" s="128"/>
      <c r="G33" s="117" t="s">
        <v>3</v>
      </c>
      <c r="H33" s="99"/>
      <c r="I33" s="99"/>
      <c r="J33" s="99"/>
      <c r="K33" s="99"/>
      <c r="L33" s="99"/>
      <c r="M33" s="99"/>
      <c r="N33" s="100">
        <f t="shared" si="0"/>
        <v>0</v>
      </c>
      <c r="O33" s="101"/>
      <c r="P33" s="100">
        <f t="shared" si="1"/>
        <v>0</v>
      </c>
      <c r="Q33" s="111">
        <f t="shared" si="2"/>
        <v>0</v>
      </c>
      <c r="R33" s="217" t="e">
        <f t="shared" si="3"/>
        <v>#DIV/0!</v>
      </c>
      <c r="S33" s="226">
        <f t="shared" si="9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4"/>
        <v>0</v>
      </c>
      <c r="AB33" s="101"/>
      <c r="AC33" s="100">
        <f t="shared" si="5"/>
        <v>0</v>
      </c>
      <c r="AD33" s="144">
        <f t="shared" si="6"/>
        <v>0</v>
      </c>
      <c r="AE33" s="147"/>
      <c r="AF33" s="146">
        <f t="shared" si="7"/>
        <v>0</v>
      </c>
      <c r="AG33" s="139"/>
      <c r="AH33" s="138" t="e">
        <f t="shared" si="8"/>
        <v>#DIV/0!</v>
      </c>
      <c r="AI33" s="99"/>
      <c r="AJ33" s="231">
        <f t="shared" si="10"/>
        <v>0</v>
      </c>
    </row>
    <row r="34" spans="1:36" ht="28.5" customHeight="1">
      <c r="A34" s="116" t="s">
        <v>37</v>
      </c>
      <c r="B34" s="115"/>
      <c r="C34" s="115"/>
      <c r="D34" s="109"/>
      <c r="E34" s="109"/>
      <c r="F34" s="128"/>
      <c r="G34" s="117" t="s">
        <v>3</v>
      </c>
      <c r="H34" s="99"/>
      <c r="I34" s="99"/>
      <c r="J34" s="99"/>
      <c r="K34" s="99"/>
      <c r="L34" s="99"/>
      <c r="M34" s="99"/>
      <c r="N34" s="100">
        <f t="shared" si="0"/>
        <v>0</v>
      </c>
      <c r="O34" s="101"/>
      <c r="P34" s="100">
        <f t="shared" si="1"/>
        <v>0</v>
      </c>
      <c r="Q34" s="111">
        <f t="shared" si="2"/>
        <v>0</v>
      </c>
      <c r="R34" s="217" t="e">
        <f t="shared" si="3"/>
        <v>#DIV/0!</v>
      </c>
      <c r="S34" s="226">
        <f t="shared" si="9"/>
        <v>0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4"/>
        <v>0</v>
      </c>
      <c r="AB34" s="101"/>
      <c r="AC34" s="100">
        <f t="shared" si="5"/>
        <v>0</v>
      </c>
      <c r="AD34" s="144">
        <f t="shared" si="6"/>
        <v>0</v>
      </c>
      <c r="AE34" s="147"/>
      <c r="AF34" s="146">
        <f t="shared" si="7"/>
        <v>0</v>
      </c>
      <c r="AG34" s="139"/>
      <c r="AH34" s="138" t="e">
        <f t="shared" si="8"/>
        <v>#DIV/0!</v>
      </c>
      <c r="AI34" s="99"/>
      <c r="AJ34" s="231">
        <f t="shared" si="10"/>
        <v>0</v>
      </c>
    </row>
    <row r="35" spans="1:36" ht="28.5" customHeight="1">
      <c r="A35" s="116" t="s">
        <v>38</v>
      </c>
      <c r="B35" s="115"/>
      <c r="C35" s="115"/>
      <c r="D35" s="109"/>
      <c r="E35" s="109"/>
      <c r="F35" s="128"/>
      <c r="G35" s="117" t="s">
        <v>3</v>
      </c>
      <c r="H35" s="99"/>
      <c r="I35" s="99"/>
      <c r="J35" s="99"/>
      <c r="K35" s="99"/>
      <c r="L35" s="99"/>
      <c r="M35" s="99"/>
      <c r="N35" s="100">
        <f t="shared" si="0"/>
        <v>0</v>
      </c>
      <c r="O35" s="101"/>
      <c r="P35" s="100">
        <f t="shared" si="1"/>
        <v>0</v>
      </c>
      <c r="Q35" s="111">
        <f t="shared" si="2"/>
        <v>0</v>
      </c>
      <c r="R35" s="217" t="e">
        <f t="shared" si="3"/>
        <v>#DIV/0!</v>
      </c>
      <c r="S35" s="226">
        <f t="shared" si="9"/>
        <v>0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4"/>
        <v>0</v>
      </c>
      <c r="AB35" s="101"/>
      <c r="AC35" s="100">
        <f t="shared" si="5"/>
        <v>0</v>
      </c>
      <c r="AD35" s="144">
        <f t="shared" si="6"/>
        <v>0</v>
      </c>
      <c r="AE35" s="147"/>
      <c r="AF35" s="146">
        <f t="shared" si="7"/>
        <v>0</v>
      </c>
      <c r="AG35" s="139"/>
      <c r="AH35" s="138" t="e">
        <f t="shared" si="8"/>
        <v>#DIV/0!</v>
      </c>
      <c r="AI35" s="99"/>
      <c r="AJ35" s="231">
        <f t="shared" si="10"/>
        <v>0</v>
      </c>
    </row>
    <row r="36" spans="1:36" ht="28.5" customHeight="1">
      <c r="A36" s="116" t="s">
        <v>39</v>
      </c>
      <c r="B36" s="115"/>
      <c r="C36" s="115"/>
      <c r="D36" s="109"/>
      <c r="E36" s="109"/>
      <c r="F36" s="128"/>
      <c r="G36" s="117" t="s">
        <v>3</v>
      </c>
      <c r="H36" s="99"/>
      <c r="I36" s="99"/>
      <c r="J36" s="99"/>
      <c r="K36" s="99"/>
      <c r="L36" s="99"/>
      <c r="M36" s="99"/>
      <c r="N36" s="100">
        <f t="shared" si="0"/>
        <v>0</v>
      </c>
      <c r="O36" s="101"/>
      <c r="P36" s="100">
        <f t="shared" si="1"/>
        <v>0</v>
      </c>
      <c r="Q36" s="111">
        <f t="shared" si="2"/>
        <v>0</v>
      </c>
      <c r="R36" s="217" t="e">
        <f t="shared" si="3"/>
        <v>#DIV/0!</v>
      </c>
      <c r="S36" s="226">
        <f t="shared" si="9"/>
        <v>0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4"/>
        <v>0</v>
      </c>
      <c r="AB36" s="101"/>
      <c r="AC36" s="100">
        <f t="shared" si="5"/>
        <v>0</v>
      </c>
      <c r="AD36" s="144">
        <f t="shared" si="6"/>
        <v>0</v>
      </c>
      <c r="AE36" s="147"/>
      <c r="AF36" s="146">
        <f t="shared" si="7"/>
        <v>0</v>
      </c>
      <c r="AG36" s="139"/>
      <c r="AH36" s="138" t="e">
        <f t="shared" si="8"/>
        <v>#DIV/0!</v>
      </c>
      <c r="AI36" s="99"/>
      <c r="AJ36" s="231">
        <f t="shared" si="10"/>
        <v>0</v>
      </c>
    </row>
    <row r="37" spans="1:36" ht="28.5" customHeight="1">
      <c r="A37" s="116" t="s">
        <v>40</v>
      </c>
      <c r="B37" s="115"/>
      <c r="C37" s="115"/>
      <c r="D37" s="109"/>
      <c r="E37" s="109"/>
      <c r="F37" s="128"/>
      <c r="G37" s="117" t="s">
        <v>3</v>
      </c>
      <c r="H37" s="99"/>
      <c r="I37" s="99"/>
      <c r="J37" s="99"/>
      <c r="K37" s="99"/>
      <c r="L37" s="99"/>
      <c r="M37" s="99"/>
      <c r="N37" s="100">
        <f t="shared" si="0"/>
        <v>0</v>
      </c>
      <c r="O37" s="101"/>
      <c r="P37" s="100">
        <f t="shared" si="1"/>
        <v>0</v>
      </c>
      <c r="Q37" s="111">
        <f t="shared" si="2"/>
        <v>0</v>
      </c>
      <c r="R37" s="217" t="e">
        <f t="shared" si="3"/>
        <v>#DIV/0!</v>
      </c>
      <c r="S37" s="226">
        <f t="shared" si="9"/>
        <v>0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4"/>
        <v>0</v>
      </c>
      <c r="AB37" s="101"/>
      <c r="AC37" s="100">
        <f t="shared" si="5"/>
        <v>0</v>
      </c>
      <c r="AD37" s="144">
        <f t="shared" si="6"/>
        <v>0</v>
      </c>
      <c r="AE37" s="147"/>
      <c r="AF37" s="146">
        <f t="shared" si="7"/>
        <v>0</v>
      </c>
      <c r="AG37" s="139"/>
      <c r="AH37" s="138" t="e">
        <f t="shared" si="8"/>
        <v>#DIV/0!</v>
      </c>
      <c r="AI37" s="99"/>
      <c r="AJ37" s="231">
        <f t="shared" si="10"/>
        <v>0</v>
      </c>
    </row>
    <row r="38" spans="1:36" ht="28.5" customHeight="1">
      <c r="A38" s="116" t="s">
        <v>41</v>
      </c>
      <c r="B38" s="115"/>
      <c r="C38" s="115"/>
      <c r="D38" s="109"/>
      <c r="E38" s="109"/>
      <c r="F38" s="128"/>
      <c r="G38" s="117" t="s">
        <v>3</v>
      </c>
      <c r="H38" s="99"/>
      <c r="I38" s="99"/>
      <c r="J38" s="99"/>
      <c r="K38" s="99"/>
      <c r="L38" s="99"/>
      <c r="M38" s="99"/>
      <c r="N38" s="100">
        <f t="shared" si="0"/>
        <v>0</v>
      </c>
      <c r="O38" s="101"/>
      <c r="P38" s="100">
        <f t="shared" si="1"/>
        <v>0</v>
      </c>
      <c r="Q38" s="111">
        <f t="shared" si="2"/>
        <v>0</v>
      </c>
      <c r="R38" s="217" t="e">
        <f t="shared" si="3"/>
        <v>#DIV/0!</v>
      </c>
      <c r="S38" s="226">
        <f t="shared" si="9"/>
        <v>0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4"/>
        <v>0</v>
      </c>
      <c r="AB38" s="101"/>
      <c r="AC38" s="100">
        <f t="shared" si="5"/>
        <v>0</v>
      </c>
      <c r="AD38" s="144">
        <f t="shared" si="6"/>
        <v>0</v>
      </c>
      <c r="AE38" s="147"/>
      <c r="AF38" s="146">
        <f t="shared" si="7"/>
        <v>0</v>
      </c>
      <c r="AG38" s="139"/>
      <c r="AH38" s="138" t="e">
        <f t="shared" si="8"/>
        <v>#DIV/0!</v>
      </c>
      <c r="AI38" s="99"/>
      <c r="AJ38" s="231">
        <f t="shared" si="10"/>
        <v>0</v>
      </c>
    </row>
    <row r="39" spans="1:36" ht="28.5" customHeight="1">
      <c r="A39" s="21"/>
      <c r="C39" s="4"/>
      <c r="D39" s="31"/>
      <c r="E39" s="31"/>
      <c r="F39" s="48"/>
      <c r="G39" s="23"/>
      <c r="H39" s="37"/>
      <c r="I39" s="37"/>
      <c r="J39" s="37"/>
      <c r="K39" s="37"/>
      <c r="L39" s="37"/>
      <c r="M39" s="37"/>
      <c r="N39" s="38">
        <f aca="true" t="shared" si="11" ref="N39:N45">SUM(H39:M39)</f>
        <v>0</v>
      </c>
      <c r="O39" s="39"/>
      <c r="P39" s="38"/>
      <c r="Q39" s="36">
        <f aca="true" t="shared" si="12" ref="Q39:Q45">COUNTIF(H39:M39,"&gt;0")</f>
        <v>0</v>
      </c>
      <c r="R39" s="60"/>
      <c r="S39" s="60"/>
      <c r="T39" s="23"/>
      <c r="U39" s="33"/>
      <c r="V39" s="33"/>
      <c r="W39" s="33"/>
      <c r="X39" s="33"/>
      <c r="Y39" s="33"/>
      <c r="Z39" s="33"/>
      <c r="AA39" s="34">
        <f aca="true" t="shared" si="13" ref="AA39:AA45">SUM(U39:Z39)</f>
        <v>0</v>
      </c>
      <c r="AB39" s="50"/>
      <c r="AC39" s="34">
        <f aca="true" t="shared" si="14" ref="AC39:AC45">SUM(AA39:AB39,P39)</f>
        <v>0</v>
      </c>
      <c r="AD39" s="35"/>
      <c r="AE39" s="35"/>
      <c r="AF39" s="36">
        <f aca="true" t="shared" si="15" ref="AF39:AF45">COUNTIF(U39:Z39,"&gt;0")+Q39</f>
        <v>0</v>
      </c>
      <c r="AG39" s="60"/>
      <c r="AJ39" s="231">
        <f t="shared" si="10"/>
        <v>0</v>
      </c>
    </row>
    <row r="40" spans="1:36" ht="28.5" customHeight="1">
      <c r="A40" s="21"/>
      <c r="D40" s="22"/>
      <c r="E40" s="22"/>
      <c r="F40" s="25"/>
      <c r="G40" s="23"/>
      <c r="H40" s="37"/>
      <c r="I40" s="37"/>
      <c r="J40" s="37"/>
      <c r="K40" s="37"/>
      <c r="L40" s="37"/>
      <c r="M40" s="37"/>
      <c r="N40" s="38">
        <f t="shared" si="11"/>
        <v>0</v>
      </c>
      <c r="O40" s="39"/>
      <c r="P40" s="38">
        <f aca="true" t="shared" si="16" ref="P40:P45">SUM(N40:O40)</f>
        <v>0</v>
      </c>
      <c r="Q40" s="36">
        <f t="shared" si="12"/>
        <v>0</v>
      </c>
      <c r="R40" s="60"/>
      <c r="S40" s="60"/>
      <c r="T40" s="30"/>
      <c r="U40" s="33"/>
      <c r="V40" s="33"/>
      <c r="W40" s="33"/>
      <c r="X40" s="33"/>
      <c r="Y40" s="33"/>
      <c r="Z40" s="33"/>
      <c r="AA40" s="34">
        <f t="shared" si="13"/>
        <v>0</v>
      </c>
      <c r="AB40" s="50"/>
      <c r="AC40" s="34">
        <f t="shared" si="14"/>
        <v>0</v>
      </c>
      <c r="AD40" s="35"/>
      <c r="AE40" s="35"/>
      <c r="AF40" s="36">
        <f t="shared" si="15"/>
        <v>0</v>
      </c>
      <c r="AG40" s="60"/>
      <c r="AJ40" s="231">
        <f t="shared" si="10"/>
        <v>0</v>
      </c>
    </row>
    <row r="41" spans="1:36" ht="28.5" customHeight="1">
      <c r="A41" s="21"/>
      <c r="D41" s="22"/>
      <c r="E41" s="22"/>
      <c r="F41" s="42"/>
      <c r="G41" s="23"/>
      <c r="H41" s="37"/>
      <c r="I41" s="37"/>
      <c r="J41" s="37"/>
      <c r="K41" s="37"/>
      <c r="L41" s="37"/>
      <c r="M41" s="37"/>
      <c r="N41" s="38">
        <f t="shared" si="11"/>
        <v>0</v>
      </c>
      <c r="O41" s="39"/>
      <c r="P41" s="38">
        <f t="shared" si="16"/>
        <v>0</v>
      </c>
      <c r="Q41" s="36">
        <f t="shared" si="12"/>
        <v>0</v>
      </c>
      <c r="R41" s="60"/>
      <c r="S41" s="60"/>
      <c r="T41" s="30"/>
      <c r="U41" s="33"/>
      <c r="V41" s="33"/>
      <c r="W41" s="33"/>
      <c r="X41" s="33"/>
      <c r="Y41" s="33"/>
      <c r="Z41" s="33"/>
      <c r="AA41" s="34">
        <f t="shared" si="13"/>
        <v>0</v>
      </c>
      <c r="AB41" s="50"/>
      <c r="AC41" s="34">
        <f t="shared" si="14"/>
        <v>0</v>
      </c>
      <c r="AD41" s="35"/>
      <c r="AE41" s="35"/>
      <c r="AF41" s="36">
        <f t="shared" si="15"/>
        <v>0</v>
      </c>
      <c r="AG41" s="60"/>
      <c r="AJ41" s="231">
        <f t="shared" si="10"/>
        <v>0</v>
      </c>
    </row>
    <row r="42" spans="1:36" ht="28.5" customHeight="1">
      <c r="A42" s="21"/>
      <c r="D42" s="22"/>
      <c r="E42" s="22"/>
      <c r="F42" s="42"/>
      <c r="G42" s="23"/>
      <c r="H42" s="37"/>
      <c r="I42" s="37"/>
      <c r="J42" s="37"/>
      <c r="K42" s="37"/>
      <c r="L42" s="37"/>
      <c r="M42" s="37"/>
      <c r="N42" s="38">
        <f t="shared" si="11"/>
        <v>0</v>
      </c>
      <c r="O42" s="39"/>
      <c r="P42" s="38">
        <f t="shared" si="16"/>
        <v>0</v>
      </c>
      <c r="Q42" s="36">
        <f t="shared" si="12"/>
        <v>0</v>
      </c>
      <c r="R42" s="60"/>
      <c r="S42" s="60"/>
      <c r="T42" s="30"/>
      <c r="U42" s="33"/>
      <c r="V42" s="33"/>
      <c r="W42" s="33"/>
      <c r="X42" s="33"/>
      <c r="Y42" s="33"/>
      <c r="Z42" s="33"/>
      <c r="AA42" s="34">
        <f t="shared" si="13"/>
        <v>0</v>
      </c>
      <c r="AB42" s="50"/>
      <c r="AC42" s="34">
        <f t="shared" si="14"/>
        <v>0</v>
      </c>
      <c r="AD42" s="35"/>
      <c r="AE42" s="35"/>
      <c r="AF42" s="36">
        <f t="shared" si="15"/>
        <v>0</v>
      </c>
      <c r="AG42" s="60"/>
      <c r="AJ42" s="231">
        <f t="shared" si="10"/>
        <v>0</v>
      </c>
    </row>
    <row r="43" spans="1:36" ht="28.5" customHeight="1">
      <c r="A43" s="21"/>
      <c r="D43" s="22"/>
      <c r="E43" s="22"/>
      <c r="F43" s="42"/>
      <c r="G43" s="23"/>
      <c r="H43" s="37"/>
      <c r="I43" s="37"/>
      <c r="J43" s="37"/>
      <c r="K43" s="37"/>
      <c r="L43" s="37"/>
      <c r="M43" s="37"/>
      <c r="N43" s="38">
        <f t="shared" si="11"/>
        <v>0</v>
      </c>
      <c r="O43" s="39"/>
      <c r="P43" s="38">
        <f t="shared" si="16"/>
        <v>0</v>
      </c>
      <c r="Q43" s="36">
        <f t="shared" si="12"/>
        <v>0</v>
      </c>
      <c r="R43" s="60"/>
      <c r="S43" s="60"/>
      <c r="T43" s="30"/>
      <c r="U43" s="33"/>
      <c r="V43" s="33"/>
      <c r="W43" s="33"/>
      <c r="X43" s="33"/>
      <c r="Y43" s="33"/>
      <c r="Z43" s="33"/>
      <c r="AA43" s="34">
        <f t="shared" si="13"/>
        <v>0</v>
      </c>
      <c r="AB43" s="50"/>
      <c r="AC43" s="34">
        <f t="shared" si="14"/>
        <v>0</v>
      </c>
      <c r="AD43" s="35"/>
      <c r="AE43" s="35"/>
      <c r="AF43" s="36">
        <f t="shared" si="15"/>
        <v>0</v>
      </c>
      <c r="AG43" s="60"/>
      <c r="AJ43" s="231">
        <f t="shared" si="10"/>
        <v>0</v>
      </c>
    </row>
    <row r="44" spans="1:36" ht="28.5" customHeight="1">
      <c r="A44" s="21"/>
      <c r="D44" s="22"/>
      <c r="E44" s="22"/>
      <c r="F44" s="42"/>
      <c r="G44" s="23"/>
      <c r="H44" s="37"/>
      <c r="I44" s="37"/>
      <c r="J44" s="37"/>
      <c r="K44" s="37"/>
      <c r="L44" s="37"/>
      <c r="M44" s="37"/>
      <c r="N44" s="38">
        <f t="shared" si="11"/>
        <v>0</v>
      </c>
      <c r="O44" s="39"/>
      <c r="P44" s="38">
        <f t="shared" si="16"/>
        <v>0</v>
      </c>
      <c r="Q44" s="36">
        <f t="shared" si="12"/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 t="shared" si="13"/>
        <v>0</v>
      </c>
      <c r="AB44" s="50"/>
      <c r="AC44" s="34">
        <f t="shared" si="14"/>
        <v>0</v>
      </c>
      <c r="AD44" s="35"/>
      <c r="AE44" s="35"/>
      <c r="AF44" s="36">
        <f t="shared" si="15"/>
        <v>0</v>
      </c>
      <c r="AG44" s="60"/>
      <c r="AJ44" s="231">
        <f>'Herren A'!P44-'Herren A'!AC44</f>
        <v>0</v>
      </c>
    </row>
    <row r="45" spans="1:36" ht="28.5" customHeight="1">
      <c r="A45" s="21"/>
      <c r="D45" s="22"/>
      <c r="E45" s="22"/>
      <c r="F45" s="42"/>
      <c r="G45" s="23"/>
      <c r="H45" s="37"/>
      <c r="I45" s="37"/>
      <c r="J45" s="37"/>
      <c r="K45" s="37"/>
      <c r="L45" s="37"/>
      <c r="M45" s="37"/>
      <c r="N45" s="38">
        <f t="shared" si="11"/>
        <v>0</v>
      </c>
      <c r="O45" s="39"/>
      <c r="P45" s="38">
        <f t="shared" si="16"/>
        <v>0</v>
      </c>
      <c r="Q45" s="36">
        <f t="shared" si="12"/>
        <v>0</v>
      </c>
      <c r="R45" s="60"/>
      <c r="S45" s="60"/>
      <c r="T45" s="30"/>
      <c r="U45" s="33"/>
      <c r="V45" s="33"/>
      <c r="W45" s="33"/>
      <c r="X45" s="33"/>
      <c r="Y45" s="33"/>
      <c r="Z45" s="33"/>
      <c r="AA45" s="34">
        <f t="shared" si="13"/>
        <v>0</v>
      </c>
      <c r="AB45" s="50"/>
      <c r="AC45" s="34">
        <f t="shared" si="14"/>
        <v>0</v>
      </c>
      <c r="AD45" s="35"/>
      <c r="AE45" s="35"/>
      <c r="AF45" s="36">
        <f t="shared" si="15"/>
        <v>0</v>
      </c>
      <c r="AG45" s="60"/>
      <c r="AJ45" s="231">
        <f>'Herren A'!P45-'Herren A'!AC45</f>
        <v>0</v>
      </c>
    </row>
    <row r="46" spans="6:36" ht="12.75">
      <c r="F46" s="42"/>
      <c r="AJ46" s="231">
        <f>'Herren A'!P46-'Herren A'!AC46</f>
        <v>0</v>
      </c>
    </row>
    <row r="47" spans="6:36" ht="12.75">
      <c r="F47" s="42"/>
      <c r="AJ47" s="231">
        <f>'Herren A'!P47-'Herren A'!AC47</f>
        <v>0</v>
      </c>
    </row>
    <row r="48" spans="6:36" ht="12.75">
      <c r="F48" s="42"/>
      <c r="AJ48" s="231">
        <f>'Herren A'!P48-'Herren A'!AC48</f>
        <v>0</v>
      </c>
    </row>
    <row r="49" spans="6:36" ht="12.75">
      <c r="F49" s="42"/>
      <c r="AJ49" s="231">
        <f>'Herren A'!P49-'Herren A'!AC49</f>
        <v>0</v>
      </c>
    </row>
    <row r="50" spans="6:36" ht="12.75">
      <c r="F50" s="42"/>
      <c r="AJ50" s="231">
        <f>'Herren A'!P50-'Herren A'!AC50</f>
        <v>0</v>
      </c>
    </row>
    <row r="51" spans="6:36" ht="12.75">
      <c r="F51" s="42"/>
      <c r="AJ51" s="231">
        <f>'Herren A'!P51-'Herren A'!AC51</f>
        <v>0</v>
      </c>
    </row>
    <row r="52" spans="6:36" ht="12.75">
      <c r="F52" s="42"/>
      <c r="AJ52" s="231">
        <f>'Herren A'!P52-'Herren A'!AC52</f>
        <v>0</v>
      </c>
    </row>
    <row r="53" spans="6:36" ht="12.75">
      <c r="F53" s="42"/>
      <c r="AJ53" s="231">
        <f>'Herren A'!P53-'Herren A'!AC53</f>
        <v>0</v>
      </c>
    </row>
    <row r="54" spans="6:36" ht="12.75">
      <c r="F54" s="42"/>
      <c r="AJ54" s="231">
        <f>'Herren A'!P54-'Herren A'!AC54</f>
        <v>0</v>
      </c>
    </row>
    <row r="55" spans="6:36" ht="12.75">
      <c r="F55" s="42"/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D3"/>
    <mergeCell ref="A4:AD4"/>
    <mergeCell ref="H6:Q6"/>
  </mergeCells>
  <conditionalFormatting sqref="AG39:AG45 U14:Z45 AH14:AH38 H14:M45 R14:R45 S39:S45">
    <cfRule type="cellIs" priority="1" dxfId="0" operator="greaterThanOrEqual" stopIfTrue="1">
      <formula>200</formula>
    </cfRule>
  </conditionalFormatting>
  <printOptions horizontalCentered="1"/>
  <pageMargins left="0.17" right="0.1968503937007874" top="0.3937007874015748" bottom="0.3937007874015748" header="0.5118110236220472" footer="0.4"/>
  <pageSetup horizontalDpi="300" verticalDpi="300" orientation="landscape" paperSize="9" scale="59" r:id="rId1"/>
  <headerFooter alignWithMargins="0">
    <oddFooter>&amp;LSeite &amp;P von &amp;N&amp;CAuswertung: ABV Hallstadt
www.ABV-Raubritter.de&amp;Rdatum:&amp;D&amp;T</oddFooter>
  </headerFooter>
  <rowBreaks count="1" manualBreakCount="1">
    <brk id="25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L63"/>
  <sheetViews>
    <sheetView showZeros="0" zoomScale="60" zoomScaleNormal="60" zoomScaleSheetLayoutView="70" workbookViewId="0" topLeftCell="A1">
      <selection activeCell="A25" sqref="A25"/>
    </sheetView>
  </sheetViews>
  <sheetFormatPr defaultColWidth="11.421875" defaultRowHeight="12.75"/>
  <cols>
    <col min="1" max="1" width="4.00390625" style="0" customWidth="1"/>
    <col min="2" max="2" width="3.421875" style="0" customWidth="1"/>
    <col min="3" max="3" width="10.57421875" style="0" customWidth="1"/>
    <col min="4" max="4" width="20.57421875" style="0" customWidth="1"/>
    <col min="5" max="5" width="16.00390625" style="0" customWidth="1"/>
    <col min="6" max="6" width="10.7109375" style="0" customWidth="1"/>
    <col min="7" max="7" width="9.421875" style="0" customWidth="1"/>
    <col min="8" max="13" width="5.140625" style="0" customWidth="1"/>
    <col min="14" max="14" width="8.57421875" style="0" customWidth="1"/>
    <col min="15" max="15" width="4.7109375" style="0" customWidth="1"/>
    <col min="16" max="16" width="8.00390625" style="0" bestFit="1" customWidth="1"/>
    <col min="17" max="17" width="4.28125" style="24" bestFit="1" customWidth="1"/>
    <col min="18" max="18" width="12.8515625" style="0" customWidth="1"/>
    <col min="19" max="19" width="1.8515625" style="0" customWidth="1"/>
    <col min="20" max="20" width="9.57421875" style="0" bestFit="1" customWidth="1"/>
    <col min="21" max="26" width="5.140625" style="0" customWidth="1"/>
    <col min="27" max="27" width="7.00390625" style="0" customWidth="1"/>
    <col min="28" max="28" width="5.140625" style="0" customWidth="1"/>
    <col min="29" max="29" width="8.421875" style="0" customWidth="1"/>
    <col min="30" max="30" width="4.7109375" style="0" customWidth="1"/>
    <col min="31" max="31" width="1.8515625" style="0" customWidth="1"/>
    <col min="32" max="32" width="8.421875" style="0" customWidth="1"/>
    <col min="33" max="33" width="1.8515625" style="0" customWidth="1"/>
    <col min="34" max="34" width="11.57421875" style="0" customWidth="1"/>
    <col min="36" max="36" width="0.9921875" style="229" customWidth="1"/>
  </cols>
  <sheetData>
    <row r="1" spans="1:35" ht="13.5" thickBot="1">
      <c r="A1" s="1"/>
      <c r="B1" s="2"/>
      <c r="C1" s="2"/>
      <c r="D1" s="53"/>
      <c r="E1" s="53"/>
      <c r="F1" s="26"/>
      <c r="G1" s="59"/>
      <c r="H1" s="26"/>
      <c r="I1" s="26"/>
      <c r="J1" s="53"/>
      <c r="K1" s="53"/>
      <c r="L1" s="53"/>
      <c r="M1" s="53"/>
      <c r="N1" s="53"/>
      <c r="O1" s="53"/>
      <c r="P1" s="53"/>
      <c r="Q1" s="27"/>
      <c r="R1" s="3"/>
      <c r="S1" s="3"/>
      <c r="T1" s="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6"/>
      <c r="AI1" s="16"/>
    </row>
    <row r="2" spans="1:33" ht="9" customHeight="1" thickTop="1">
      <c r="A2" s="5"/>
      <c r="B2" s="6"/>
      <c r="C2" s="6"/>
      <c r="D2" s="55"/>
      <c r="E2" s="55"/>
      <c r="F2" s="51"/>
      <c r="G2" s="54"/>
      <c r="H2" s="51"/>
      <c r="I2" s="51"/>
      <c r="J2" s="55"/>
      <c r="K2" s="55"/>
      <c r="L2" s="55"/>
      <c r="M2" s="55"/>
      <c r="N2" s="55"/>
      <c r="O2" s="51"/>
      <c r="P2" s="51"/>
      <c r="Q2" s="88"/>
      <c r="R2" s="51"/>
      <c r="S2" s="51"/>
      <c r="T2" s="51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26.25">
      <c r="A3" s="259" t="str">
        <f>'Herren A'!A3:AG3</f>
        <v>Bayerisches Ranglistenturnier 2009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133"/>
      <c r="AF3" s="26"/>
      <c r="AG3" s="26"/>
    </row>
    <row r="4" spans="1:33" ht="15">
      <c r="A4" s="260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18"/>
      <c r="AF4" s="26"/>
      <c r="AG4" s="26"/>
    </row>
    <row r="5" spans="1:33" ht="15">
      <c r="A5" s="3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26"/>
    </row>
    <row r="6" spans="1:33" ht="29.25">
      <c r="A6" s="1"/>
      <c r="B6" s="53"/>
      <c r="C6" s="53"/>
      <c r="D6" s="53"/>
      <c r="E6" s="53"/>
      <c r="F6" s="8"/>
      <c r="G6" s="43"/>
      <c r="H6" s="268" t="s">
        <v>553</v>
      </c>
      <c r="I6" s="269"/>
      <c r="J6" s="269"/>
      <c r="K6" s="269"/>
      <c r="L6" s="269"/>
      <c r="M6" s="269"/>
      <c r="N6" s="269"/>
      <c r="O6" s="269"/>
      <c r="P6" s="269"/>
      <c r="Q6" s="262"/>
      <c r="R6" s="65"/>
      <c r="S6" s="65"/>
      <c r="T6" s="6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5" customHeight="1">
      <c r="A7" s="63" t="str">
        <f>'Herren A'!A7</f>
        <v>26.-28. Juni 2009</v>
      </c>
      <c r="B7" s="28"/>
      <c r="C7" s="28"/>
      <c r="D7" s="28"/>
      <c r="E7" s="28"/>
      <c r="F7" s="11"/>
      <c r="G7" s="44"/>
      <c r="H7" s="29"/>
      <c r="I7" s="13"/>
      <c r="J7" s="8"/>
      <c r="K7" s="9"/>
      <c r="L7" s="9"/>
      <c r="M7" s="9"/>
      <c r="N7" s="9"/>
      <c r="O7" s="14"/>
      <c r="P7" s="14"/>
      <c r="Q7" s="27"/>
      <c r="R7" s="26"/>
      <c r="S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H7" s="14" t="s">
        <v>63</v>
      </c>
    </row>
    <row r="8" spans="1:35" ht="9" customHeight="1" thickBot="1">
      <c r="A8" s="15"/>
      <c r="B8" s="41"/>
      <c r="C8" s="41"/>
      <c r="D8" s="41"/>
      <c r="E8" s="41"/>
      <c r="F8" s="52"/>
      <c r="G8" s="56"/>
      <c r="H8" s="52"/>
      <c r="I8" s="52"/>
      <c r="J8" s="41"/>
      <c r="K8" s="41"/>
      <c r="L8" s="41"/>
      <c r="M8" s="41"/>
      <c r="N8" s="41"/>
      <c r="O8" s="52"/>
      <c r="P8" s="52"/>
      <c r="Q8" s="89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16"/>
      <c r="AI8" s="16"/>
    </row>
    <row r="9" spans="1:33" ht="13.5" thickTop="1">
      <c r="A9" s="1"/>
      <c r="B9" s="53"/>
      <c r="C9" s="53"/>
      <c r="D9" s="53"/>
      <c r="E9" s="53"/>
      <c r="F9" s="40"/>
      <c r="G9" s="57"/>
      <c r="H9" s="40"/>
      <c r="I9" s="40"/>
      <c r="J9" s="32"/>
      <c r="K9" s="32"/>
      <c r="L9" s="32"/>
      <c r="M9" s="32"/>
      <c r="N9" s="32"/>
      <c r="O9" s="40"/>
      <c r="P9" s="40"/>
      <c r="Q9" s="212"/>
      <c r="R9" s="26"/>
      <c r="S9" s="26"/>
      <c r="T9" s="4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5" ht="16.5">
      <c r="A10" s="17"/>
      <c r="B10" s="3"/>
      <c r="C10" s="3"/>
      <c r="D10" s="3"/>
      <c r="E10" s="3"/>
      <c r="F10" s="19"/>
      <c r="G10" s="45"/>
      <c r="H10" s="12"/>
      <c r="I10" s="7"/>
      <c r="J10" s="8"/>
      <c r="K10" s="8"/>
      <c r="L10" s="8" t="s">
        <v>3</v>
      </c>
      <c r="M10" s="8"/>
      <c r="N10" s="8"/>
      <c r="O10" s="20"/>
      <c r="P10" s="20"/>
      <c r="Q10" s="27"/>
      <c r="R10" s="3"/>
      <c r="S10" s="3"/>
      <c r="T10" s="14"/>
      <c r="U10" s="26"/>
      <c r="V10" s="26"/>
      <c r="W10" s="26"/>
      <c r="X10" s="26"/>
      <c r="Y10" s="8" t="s">
        <v>79</v>
      </c>
      <c r="Z10" s="26"/>
      <c r="AA10" s="26"/>
      <c r="AB10" s="26"/>
      <c r="AC10" s="26"/>
      <c r="AD10" s="26"/>
      <c r="AE10" s="26"/>
      <c r="AF10" s="26"/>
      <c r="AG10" s="26"/>
      <c r="AH10" s="62"/>
      <c r="AI10" s="62"/>
    </row>
    <row r="11" spans="1:35" ht="13.5" thickBot="1">
      <c r="A11" s="15"/>
      <c r="B11" s="15"/>
      <c r="C11" s="15"/>
      <c r="D11" s="15"/>
      <c r="E11" s="15"/>
      <c r="F11" s="15"/>
      <c r="G11" s="46"/>
      <c r="H11" s="15"/>
      <c r="I11" s="15"/>
      <c r="J11" s="15"/>
      <c r="K11" s="15"/>
      <c r="L11" s="15"/>
      <c r="M11" s="15"/>
      <c r="N11" s="15"/>
      <c r="O11" s="15"/>
      <c r="P11" s="15"/>
      <c r="Q11" s="9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3.5" thickTop="1">
      <c r="A12" s="62"/>
      <c r="B12" s="62"/>
      <c r="C12" s="62"/>
      <c r="D12" s="62"/>
      <c r="E12" s="62"/>
      <c r="F12" s="62"/>
      <c r="G12" s="64"/>
      <c r="H12" s="62"/>
      <c r="I12" s="62"/>
      <c r="J12" s="62"/>
      <c r="K12" s="62"/>
      <c r="L12" s="62"/>
      <c r="M12" s="62"/>
      <c r="N12" s="62"/>
      <c r="O12" s="62"/>
      <c r="P12" s="62"/>
      <c r="Q12" s="9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8" ht="30" customHeight="1">
      <c r="A13" s="124" t="s">
        <v>52</v>
      </c>
      <c r="B13" s="124" t="s">
        <v>25</v>
      </c>
      <c r="C13" s="123" t="s">
        <v>80</v>
      </c>
      <c r="D13" s="123" t="s">
        <v>47</v>
      </c>
      <c r="E13" s="123" t="s">
        <v>548</v>
      </c>
      <c r="F13" s="125" t="s">
        <v>549</v>
      </c>
      <c r="G13" s="126"/>
      <c r="H13" s="119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 t="s">
        <v>49</v>
      </c>
      <c r="O13" s="119" t="s">
        <v>48</v>
      </c>
      <c r="P13" s="119" t="s">
        <v>49</v>
      </c>
      <c r="Q13" s="119" t="s">
        <v>50</v>
      </c>
      <c r="R13" s="150" t="s">
        <v>51</v>
      </c>
      <c r="S13" s="149"/>
      <c r="T13" s="141"/>
      <c r="U13" s="119">
        <v>1</v>
      </c>
      <c r="V13" s="119">
        <v>2</v>
      </c>
      <c r="W13" s="119">
        <v>3</v>
      </c>
      <c r="X13" s="119">
        <v>4</v>
      </c>
      <c r="Y13" s="119">
        <v>5</v>
      </c>
      <c r="Z13" s="119">
        <v>6</v>
      </c>
      <c r="AA13" s="119" t="s">
        <v>49</v>
      </c>
      <c r="AB13" s="119" t="s">
        <v>48</v>
      </c>
      <c r="AC13" s="119" t="s">
        <v>49</v>
      </c>
      <c r="AD13" s="140" t="s">
        <v>50</v>
      </c>
      <c r="AE13" s="142"/>
      <c r="AF13" s="145" t="s">
        <v>49</v>
      </c>
      <c r="AG13" s="142"/>
      <c r="AH13" s="141" t="s">
        <v>51</v>
      </c>
      <c r="AI13" s="122" t="s">
        <v>550</v>
      </c>
      <c r="AJ13" s="230"/>
      <c r="AK13" s="228" t="s">
        <v>570</v>
      </c>
      <c r="AL13" s="227" t="s">
        <v>571</v>
      </c>
    </row>
    <row r="14" spans="1:36" ht="28.5" customHeight="1">
      <c r="A14" s="116" t="s">
        <v>2</v>
      </c>
      <c r="B14" s="94" t="s">
        <v>68</v>
      </c>
      <c r="C14" s="103" t="s">
        <v>35</v>
      </c>
      <c r="D14" s="96" t="s">
        <v>415</v>
      </c>
      <c r="E14" s="96" t="s">
        <v>487</v>
      </c>
      <c r="F14" s="97" t="s">
        <v>488</v>
      </c>
      <c r="G14" s="117" t="s">
        <v>3</v>
      </c>
      <c r="H14" s="99">
        <v>149</v>
      </c>
      <c r="I14" s="99">
        <v>183</v>
      </c>
      <c r="J14" s="99">
        <v>150</v>
      </c>
      <c r="K14" s="99">
        <v>135</v>
      </c>
      <c r="L14" s="99">
        <v>213</v>
      </c>
      <c r="M14" s="99">
        <v>194</v>
      </c>
      <c r="N14" s="100">
        <f aca="true" t="shared" si="0" ref="N14:N38">SUM(H14:M14)</f>
        <v>1024</v>
      </c>
      <c r="O14" s="101"/>
      <c r="P14" s="100">
        <f aca="true" t="shared" si="1" ref="P14:P38">SUM(N14:O14)</f>
        <v>1024</v>
      </c>
      <c r="Q14" s="99">
        <f aca="true" t="shared" si="2" ref="Q14:Q38">COUNTIF(H14:M14,"&gt;0")</f>
        <v>6</v>
      </c>
      <c r="R14" s="217">
        <f aca="true" t="shared" si="3" ref="R14:R38">P14/Q14</f>
        <v>170.66666666666666</v>
      </c>
      <c r="S14" s="226">
        <f aca="true" t="shared" si="4" ref="S14:S38">MAX(H14:M14)-MIN(H14:M14)</f>
        <v>78</v>
      </c>
      <c r="T14" s="148" t="s">
        <v>4</v>
      </c>
      <c r="U14" s="99">
        <v>119</v>
      </c>
      <c r="V14" s="99">
        <v>164</v>
      </c>
      <c r="W14" s="99">
        <v>216</v>
      </c>
      <c r="X14" s="99">
        <v>195</v>
      </c>
      <c r="Y14" s="99">
        <v>180</v>
      </c>
      <c r="Z14" s="99">
        <v>124</v>
      </c>
      <c r="AA14" s="100">
        <f aca="true" t="shared" si="5" ref="AA14:AA38">SUM(U14:Z14)</f>
        <v>998</v>
      </c>
      <c r="AB14" s="101"/>
      <c r="AC14" s="100">
        <f aca="true" t="shared" si="6" ref="AC14:AC38">SUM(AA14+AB14)</f>
        <v>998</v>
      </c>
      <c r="AD14" s="144">
        <f aca="true" t="shared" si="7" ref="AD14:AD38">COUNTIF(U14:Z14,"&gt;0")+Q14</f>
        <v>12</v>
      </c>
      <c r="AE14" s="147"/>
      <c r="AF14" s="146">
        <f aca="true" t="shared" si="8" ref="AF14:AF38">SUM(AC14,P14)</f>
        <v>2022</v>
      </c>
      <c r="AG14" s="139"/>
      <c r="AH14" s="138">
        <f aca="true" t="shared" si="9" ref="AH14:AH38">AF14/AD14</f>
        <v>168.5</v>
      </c>
      <c r="AI14" s="99"/>
      <c r="AJ14" s="231">
        <f aca="true" t="shared" si="10" ref="AJ14:AJ43">P14-AC14</f>
        <v>26</v>
      </c>
    </row>
    <row r="15" spans="1:36" ht="28.5" customHeight="1">
      <c r="A15" s="116" t="s">
        <v>5</v>
      </c>
      <c r="B15" s="103" t="s">
        <v>68</v>
      </c>
      <c r="C15" s="94" t="s">
        <v>76</v>
      </c>
      <c r="D15" s="96" t="s">
        <v>473</v>
      </c>
      <c r="E15" s="96" t="s">
        <v>474</v>
      </c>
      <c r="F15" s="97" t="s">
        <v>475</v>
      </c>
      <c r="G15" s="117" t="s">
        <v>3</v>
      </c>
      <c r="H15" s="99">
        <v>139</v>
      </c>
      <c r="I15" s="99">
        <v>190</v>
      </c>
      <c r="J15" s="99">
        <v>128</v>
      </c>
      <c r="K15" s="99">
        <v>127</v>
      </c>
      <c r="L15" s="99">
        <v>211</v>
      </c>
      <c r="M15" s="99">
        <v>171</v>
      </c>
      <c r="N15" s="100">
        <f t="shared" si="0"/>
        <v>966</v>
      </c>
      <c r="O15" s="101"/>
      <c r="P15" s="100">
        <f t="shared" si="1"/>
        <v>966</v>
      </c>
      <c r="Q15" s="99">
        <f t="shared" si="2"/>
        <v>6</v>
      </c>
      <c r="R15" s="217">
        <f t="shared" si="3"/>
        <v>161</v>
      </c>
      <c r="S15" s="226">
        <f t="shared" si="4"/>
        <v>84</v>
      </c>
      <c r="T15" s="148" t="s">
        <v>4</v>
      </c>
      <c r="U15" s="99">
        <v>168</v>
      </c>
      <c r="V15" s="99">
        <v>167</v>
      </c>
      <c r="W15" s="99">
        <v>184</v>
      </c>
      <c r="X15" s="99">
        <v>188</v>
      </c>
      <c r="Y15" s="99">
        <v>145</v>
      </c>
      <c r="Z15" s="99">
        <v>197</v>
      </c>
      <c r="AA15" s="100">
        <f t="shared" si="5"/>
        <v>1049</v>
      </c>
      <c r="AB15" s="101"/>
      <c r="AC15" s="100">
        <f t="shared" si="6"/>
        <v>1049</v>
      </c>
      <c r="AD15" s="144">
        <f t="shared" si="7"/>
        <v>12</v>
      </c>
      <c r="AE15" s="147"/>
      <c r="AF15" s="146">
        <f t="shared" si="8"/>
        <v>2015</v>
      </c>
      <c r="AG15" s="139"/>
      <c r="AH15" s="138">
        <f t="shared" si="9"/>
        <v>167.91666666666666</v>
      </c>
      <c r="AI15" s="99"/>
      <c r="AJ15" s="231">
        <f t="shared" si="10"/>
        <v>-83</v>
      </c>
    </row>
    <row r="16" spans="1:36" ht="28.5" customHeight="1">
      <c r="A16" s="116" t="s">
        <v>6</v>
      </c>
      <c r="B16" s="94" t="s">
        <v>68</v>
      </c>
      <c r="C16" s="94" t="s">
        <v>74</v>
      </c>
      <c r="D16" s="96" t="s">
        <v>478</v>
      </c>
      <c r="E16" s="96" t="s">
        <v>479</v>
      </c>
      <c r="F16" s="97" t="s">
        <v>480</v>
      </c>
      <c r="G16" s="117" t="s">
        <v>3</v>
      </c>
      <c r="H16" s="99">
        <v>146</v>
      </c>
      <c r="I16" s="99">
        <v>162</v>
      </c>
      <c r="J16" s="99">
        <v>193</v>
      </c>
      <c r="K16" s="99">
        <v>167</v>
      </c>
      <c r="L16" s="99">
        <v>152</v>
      </c>
      <c r="M16" s="99">
        <v>158</v>
      </c>
      <c r="N16" s="100">
        <f t="shared" si="0"/>
        <v>978</v>
      </c>
      <c r="O16" s="101"/>
      <c r="P16" s="100">
        <f t="shared" si="1"/>
        <v>978</v>
      </c>
      <c r="Q16" s="99">
        <f t="shared" si="2"/>
        <v>6</v>
      </c>
      <c r="R16" s="217">
        <f t="shared" si="3"/>
        <v>163</v>
      </c>
      <c r="S16" s="226">
        <f t="shared" si="4"/>
        <v>47</v>
      </c>
      <c r="T16" s="148" t="s">
        <v>4</v>
      </c>
      <c r="U16" s="99">
        <v>154</v>
      </c>
      <c r="V16" s="99">
        <v>170</v>
      </c>
      <c r="W16" s="99">
        <v>163</v>
      </c>
      <c r="X16" s="99">
        <v>166</v>
      </c>
      <c r="Y16" s="99">
        <v>181</v>
      </c>
      <c r="Z16" s="99">
        <v>145</v>
      </c>
      <c r="AA16" s="100">
        <f t="shared" si="5"/>
        <v>979</v>
      </c>
      <c r="AB16" s="101"/>
      <c r="AC16" s="100">
        <f t="shared" si="6"/>
        <v>979</v>
      </c>
      <c r="AD16" s="144">
        <f t="shared" si="7"/>
        <v>12</v>
      </c>
      <c r="AE16" s="147"/>
      <c r="AF16" s="146">
        <f t="shared" si="8"/>
        <v>1957</v>
      </c>
      <c r="AG16" s="139"/>
      <c r="AH16" s="138">
        <f t="shared" si="9"/>
        <v>163.08333333333334</v>
      </c>
      <c r="AI16" s="99"/>
      <c r="AJ16" s="231">
        <f t="shared" si="10"/>
        <v>-1</v>
      </c>
    </row>
    <row r="17" spans="1:36" ht="28.5" customHeight="1">
      <c r="A17" s="116" t="s">
        <v>7</v>
      </c>
      <c r="B17" s="94" t="s">
        <v>68</v>
      </c>
      <c r="C17" s="94" t="s">
        <v>32</v>
      </c>
      <c r="D17" s="95" t="s">
        <v>496</v>
      </c>
      <c r="E17" s="96" t="s">
        <v>497</v>
      </c>
      <c r="F17" s="97" t="s">
        <v>498</v>
      </c>
      <c r="G17" s="117" t="s">
        <v>3</v>
      </c>
      <c r="H17" s="99">
        <v>190</v>
      </c>
      <c r="I17" s="99">
        <v>173</v>
      </c>
      <c r="J17" s="99">
        <v>169</v>
      </c>
      <c r="K17" s="99">
        <v>137</v>
      </c>
      <c r="L17" s="99">
        <v>137</v>
      </c>
      <c r="M17" s="99">
        <v>197</v>
      </c>
      <c r="N17" s="100">
        <f t="shared" si="0"/>
        <v>1003</v>
      </c>
      <c r="O17" s="101"/>
      <c r="P17" s="100">
        <f t="shared" si="1"/>
        <v>1003</v>
      </c>
      <c r="Q17" s="99">
        <f t="shared" si="2"/>
        <v>6</v>
      </c>
      <c r="R17" s="217">
        <f t="shared" si="3"/>
        <v>167.16666666666666</v>
      </c>
      <c r="S17" s="226">
        <f t="shared" si="4"/>
        <v>60</v>
      </c>
      <c r="T17" s="148" t="s">
        <v>4</v>
      </c>
      <c r="U17" s="99">
        <v>140</v>
      </c>
      <c r="V17" s="99">
        <v>184</v>
      </c>
      <c r="W17" s="99">
        <v>169</v>
      </c>
      <c r="X17" s="99">
        <v>154</v>
      </c>
      <c r="Y17" s="99">
        <v>117</v>
      </c>
      <c r="Z17" s="99">
        <v>181</v>
      </c>
      <c r="AA17" s="100">
        <f t="shared" si="5"/>
        <v>945</v>
      </c>
      <c r="AB17" s="101"/>
      <c r="AC17" s="100">
        <f t="shared" si="6"/>
        <v>945</v>
      </c>
      <c r="AD17" s="144">
        <f t="shared" si="7"/>
        <v>12</v>
      </c>
      <c r="AE17" s="147"/>
      <c r="AF17" s="146">
        <f t="shared" si="8"/>
        <v>1948</v>
      </c>
      <c r="AG17" s="139"/>
      <c r="AH17" s="138">
        <f t="shared" si="9"/>
        <v>162.33333333333334</v>
      </c>
      <c r="AI17" s="99"/>
      <c r="AJ17" s="231">
        <f>P17-AC17</f>
        <v>58</v>
      </c>
    </row>
    <row r="18" spans="1:36" ht="28.5" customHeight="1">
      <c r="A18" s="116" t="s">
        <v>8</v>
      </c>
      <c r="B18" s="103" t="s">
        <v>68</v>
      </c>
      <c r="C18" s="94" t="s">
        <v>77</v>
      </c>
      <c r="D18" s="95" t="s">
        <v>502</v>
      </c>
      <c r="E18" s="96" t="s">
        <v>503</v>
      </c>
      <c r="F18" s="97" t="s">
        <v>504</v>
      </c>
      <c r="G18" s="117" t="s">
        <v>3</v>
      </c>
      <c r="H18" s="99">
        <v>158</v>
      </c>
      <c r="I18" s="99">
        <v>160</v>
      </c>
      <c r="J18" s="99">
        <v>142</v>
      </c>
      <c r="K18" s="99">
        <v>189</v>
      </c>
      <c r="L18" s="99">
        <v>181</v>
      </c>
      <c r="M18" s="99">
        <v>183</v>
      </c>
      <c r="N18" s="100">
        <f t="shared" si="0"/>
        <v>1013</v>
      </c>
      <c r="O18" s="101"/>
      <c r="P18" s="100">
        <f t="shared" si="1"/>
        <v>1013</v>
      </c>
      <c r="Q18" s="99">
        <f t="shared" si="2"/>
        <v>6</v>
      </c>
      <c r="R18" s="217">
        <f t="shared" si="3"/>
        <v>168.83333333333334</v>
      </c>
      <c r="S18" s="226">
        <f t="shared" si="4"/>
        <v>47</v>
      </c>
      <c r="T18" s="148" t="s">
        <v>4</v>
      </c>
      <c r="U18" s="99">
        <v>110</v>
      </c>
      <c r="V18" s="99">
        <v>157</v>
      </c>
      <c r="W18" s="99">
        <v>187</v>
      </c>
      <c r="X18" s="99">
        <v>158</v>
      </c>
      <c r="Y18" s="99">
        <v>177</v>
      </c>
      <c r="Z18" s="99">
        <v>143</v>
      </c>
      <c r="AA18" s="100">
        <f t="shared" si="5"/>
        <v>932</v>
      </c>
      <c r="AB18" s="101"/>
      <c r="AC18" s="100">
        <f t="shared" si="6"/>
        <v>932</v>
      </c>
      <c r="AD18" s="144">
        <f t="shared" si="7"/>
        <v>12</v>
      </c>
      <c r="AE18" s="147"/>
      <c r="AF18" s="146">
        <f t="shared" si="8"/>
        <v>1945</v>
      </c>
      <c r="AG18" s="139"/>
      <c r="AH18" s="138">
        <f t="shared" si="9"/>
        <v>162.08333333333334</v>
      </c>
      <c r="AI18" s="99"/>
      <c r="AJ18" s="231">
        <f t="shared" si="10"/>
        <v>81</v>
      </c>
    </row>
    <row r="19" spans="1:36" ht="28.5" customHeight="1">
      <c r="A19" s="116" t="s">
        <v>9</v>
      </c>
      <c r="B19" s="94" t="s">
        <v>68</v>
      </c>
      <c r="C19" s="94" t="s">
        <v>78</v>
      </c>
      <c r="D19" s="95" t="s">
        <v>453</v>
      </c>
      <c r="E19" s="96" t="s">
        <v>454</v>
      </c>
      <c r="F19" s="97" t="s">
        <v>455</v>
      </c>
      <c r="G19" s="117" t="s">
        <v>3</v>
      </c>
      <c r="H19" s="99">
        <v>131</v>
      </c>
      <c r="I19" s="99">
        <v>144</v>
      </c>
      <c r="J19" s="99">
        <v>178</v>
      </c>
      <c r="K19" s="99">
        <v>162</v>
      </c>
      <c r="L19" s="99">
        <v>150</v>
      </c>
      <c r="M19" s="99">
        <v>145</v>
      </c>
      <c r="N19" s="100">
        <f t="shared" si="0"/>
        <v>910</v>
      </c>
      <c r="O19" s="101"/>
      <c r="P19" s="100">
        <f t="shared" si="1"/>
        <v>910</v>
      </c>
      <c r="Q19" s="99">
        <f t="shared" si="2"/>
        <v>6</v>
      </c>
      <c r="R19" s="217">
        <f t="shared" si="3"/>
        <v>151.66666666666666</v>
      </c>
      <c r="S19" s="226">
        <f t="shared" si="4"/>
        <v>47</v>
      </c>
      <c r="T19" s="148" t="s">
        <v>4</v>
      </c>
      <c r="U19" s="99">
        <v>140</v>
      </c>
      <c r="V19" s="99">
        <v>172</v>
      </c>
      <c r="W19" s="99">
        <v>168</v>
      </c>
      <c r="X19" s="99">
        <v>151</v>
      </c>
      <c r="Y19" s="99">
        <v>184</v>
      </c>
      <c r="Z19" s="99">
        <v>182</v>
      </c>
      <c r="AA19" s="100">
        <f>SUM(U19:Z19)</f>
        <v>997</v>
      </c>
      <c r="AB19" s="101"/>
      <c r="AC19" s="100">
        <f>SUM(AA19+AB19)</f>
        <v>997</v>
      </c>
      <c r="AD19" s="144">
        <f t="shared" si="7"/>
        <v>12</v>
      </c>
      <c r="AE19" s="147"/>
      <c r="AF19" s="146">
        <f t="shared" si="8"/>
        <v>1907</v>
      </c>
      <c r="AG19" s="139"/>
      <c r="AH19" s="138">
        <f>AF19/AD19</f>
        <v>158.91666666666666</v>
      </c>
      <c r="AI19" s="99"/>
      <c r="AJ19" s="231">
        <f t="shared" si="10"/>
        <v>-87</v>
      </c>
    </row>
    <row r="20" spans="1:36" ht="28.5" customHeight="1">
      <c r="A20" s="116" t="s">
        <v>10</v>
      </c>
      <c r="B20" s="94" t="s">
        <v>68</v>
      </c>
      <c r="C20" s="94" t="s">
        <v>78</v>
      </c>
      <c r="D20" s="95" t="s">
        <v>456</v>
      </c>
      <c r="E20" s="96" t="s">
        <v>457</v>
      </c>
      <c r="F20" s="97" t="s">
        <v>458</v>
      </c>
      <c r="G20" s="117" t="s">
        <v>3</v>
      </c>
      <c r="H20" s="99">
        <v>155</v>
      </c>
      <c r="I20" s="99">
        <v>140</v>
      </c>
      <c r="J20" s="99">
        <v>137</v>
      </c>
      <c r="K20" s="99">
        <v>135</v>
      </c>
      <c r="L20" s="99">
        <v>169</v>
      </c>
      <c r="M20" s="99">
        <v>164</v>
      </c>
      <c r="N20" s="100">
        <f t="shared" si="0"/>
        <v>900</v>
      </c>
      <c r="O20" s="101"/>
      <c r="P20" s="100">
        <f t="shared" si="1"/>
        <v>900</v>
      </c>
      <c r="Q20" s="99">
        <f t="shared" si="2"/>
        <v>6</v>
      </c>
      <c r="R20" s="217">
        <f t="shared" si="3"/>
        <v>150</v>
      </c>
      <c r="S20" s="226">
        <f t="shared" si="4"/>
        <v>34</v>
      </c>
      <c r="T20" s="148" t="s">
        <v>4</v>
      </c>
      <c r="U20" s="99">
        <v>142</v>
      </c>
      <c r="V20" s="99">
        <v>167</v>
      </c>
      <c r="W20" s="99">
        <v>138</v>
      </c>
      <c r="X20" s="99">
        <v>102</v>
      </c>
      <c r="Y20" s="99">
        <v>159</v>
      </c>
      <c r="Z20" s="99">
        <v>167</v>
      </c>
      <c r="AA20" s="100">
        <f t="shared" si="5"/>
        <v>875</v>
      </c>
      <c r="AB20" s="101"/>
      <c r="AC20" s="100">
        <f t="shared" si="6"/>
        <v>875</v>
      </c>
      <c r="AD20" s="144">
        <f t="shared" si="7"/>
        <v>12</v>
      </c>
      <c r="AE20" s="147"/>
      <c r="AF20" s="146">
        <f t="shared" si="8"/>
        <v>1775</v>
      </c>
      <c r="AG20" s="139"/>
      <c r="AH20" s="138">
        <f>AF20/AD20</f>
        <v>147.91666666666666</v>
      </c>
      <c r="AI20" s="99"/>
      <c r="AJ20" s="231">
        <f t="shared" si="10"/>
        <v>25</v>
      </c>
    </row>
    <row r="21" spans="1:36" ht="28.5" customHeight="1">
      <c r="A21" s="116" t="s">
        <v>11</v>
      </c>
      <c r="B21" s="94" t="s">
        <v>68</v>
      </c>
      <c r="C21" s="94" t="s">
        <v>287</v>
      </c>
      <c r="D21" s="96" t="s">
        <v>450</v>
      </c>
      <c r="E21" s="96" t="s">
        <v>451</v>
      </c>
      <c r="F21" s="97" t="s">
        <v>452</v>
      </c>
      <c r="G21" s="117" t="s">
        <v>3</v>
      </c>
      <c r="H21" s="99">
        <v>160</v>
      </c>
      <c r="I21" s="99">
        <v>156</v>
      </c>
      <c r="J21" s="99">
        <v>157</v>
      </c>
      <c r="K21" s="99">
        <v>143</v>
      </c>
      <c r="L21" s="99">
        <v>159</v>
      </c>
      <c r="M21" s="99">
        <v>134</v>
      </c>
      <c r="N21" s="100">
        <f t="shared" si="0"/>
        <v>909</v>
      </c>
      <c r="O21" s="101"/>
      <c r="P21" s="100">
        <f t="shared" si="1"/>
        <v>909</v>
      </c>
      <c r="Q21" s="99">
        <f t="shared" si="2"/>
        <v>6</v>
      </c>
      <c r="R21" s="217">
        <f t="shared" si="3"/>
        <v>151.5</v>
      </c>
      <c r="S21" s="226">
        <f t="shared" si="4"/>
        <v>26</v>
      </c>
      <c r="T21" s="148" t="s">
        <v>4</v>
      </c>
      <c r="U21" s="99">
        <v>135</v>
      </c>
      <c r="V21" s="99">
        <v>140</v>
      </c>
      <c r="W21" s="99">
        <v>154</v>
      </c>
      <c r="X21" s="99">
        <v>128</v>
      </c>
      <c r="Y21" s="99">
        <v>144</v>
      </c>
      <c r="Z21" s="99">
        <v>152</v>
      </c>
      <c r="AA21" s="100">
        <f t="shared" si="5"/>
        <v>853</v>
      </c>
      <c r="AB21" s="101"/>
      <c r="AC21" s="100">
        <f t="shared" si="6"/>
        <v>853</v>
      </c>
      <c r="AD21" s="144">
        <f t="shared" si="7"/>
        <v>12</v>
      </c>
      <c r="AE21" s="147"/>
      <c r="AF21" s="146">
        <f t="shared" si="8"/>
        <v>1762</v>
      </c>
      <c r="AG21" s="139"/>
      <c r="AH21" s="138">
        <f t="shared" si="9"/>
        <v>146.83333333333334</v>
      </c>
      <c r="AI21" s="99"/>
      <c r="AJ21" s="231">
        <f t="shared" si="10"/>
        <v>56</v>
      </c>
    </row>
    <row r="22" spans="1:36" s="4" customFormat="1" ht="28.5" customHeight="1">
      <c r="A22" s="116" t="s">
        <v>12</v>
      </c>
      <c r="B22" s="94" t="s">
        <v>68</v>
      </c>
      <c r="C22" s="94" t="s">
        <v>74</v>
      </c>
      <c r="D22" s="96" t="s">
        <v>406</v>
      </c>
      <c r="E22" s="96" t="s">
        <v>476</v>
      </c>
      <c r="F22" s="97" t="s">
        <v>477</v>
      </c>
      <c r="G22" s="117" t="s">
        <v>3</v>
      </c>
      <c r="H22" s="99">
        <v>164</v>
      </c>
      <c r="I22" s="99">
        <v>102</v>
      </c>
      <c r="J22" s="99">
        <v>153</v>
      </c>
      <c r="K22" s="99">
        <v>156</v>
      </c>
      <c r="L22" s="99">
        <v>150</v>
      </c>
      <c r="M22" s="99">
        <v>174</v>
      </c>
      <c r="N22" s="100">
        <f t="shared" si="0"/>
        <v>899</v>
      </c>
      <c r="O22" s="101"/>
      <c r="P22" s="100">
        <f t="shared" si="1"/>
        <v>899</v>
      </c>
      <c r="Q22" s="99">
        <f t="shared" si="2"/>
        <v>6</v>
      </c>
      <c r="R22" s="217">
        <f t="shared" si="3"/>
        <v>149.83333333333334</v>
      </c>
      <c r="S22" s="226">
        <f t="shared" si="4"/>
        <v>72</v>
      </c>
      <c r="T22" s="148" t="s">
        <v>4</v>
      </c>
      <c r="U22" s="99"/>
      <c r="V22" s="99"/>
      <c r="W22" s="99"/>
      <c r="X22" s="99"/>
      <c r="Y22" s="99"/>
      <c r="Z22" s="99"/>
      <c r="AA22" s="100">
        <f t="shared" si="5"/>
        <v>0</v>
      </c>
      <c r="AB22" s="101"/>
      <c r="AC22" s="100">
        <f t="shared" si="6"/>
        <v>0</v>
      </c>
      <c r="AD22" s="144">
        <f t="shared" si="7"/>
        <v>6</v>
      </c>
      <c r="AE22" s="147"/>
      <c r="AF22" s="146">
        <f t="shared" si="8"/>
        <v>899</v>
      </c>
      <c r="AG22" s="139"/>
      <c r="AH22" s="138">
        <f t="shared" si="9"/>
        <v>149.83333333333334</v>
      </c>
      <c r="AI22" s="99"/>
      <c r="AJ22" s="231">
        <f t="shared" si="10"/>
        <v>899</v>
      </c>
    </row>
    <row r="23" spans="1:36" s="26" customFormat="1" ht="28.5" customHeight="1">
      <c r="A23" s="127" t="s">
        <v>13</v>
      </c>
      <c r="B23" s="94" t="s">
        <v>68</v>
      </c>
      <c r="C23" s="94" t="s">
        <v>78</v>
      </c>
      <c r="D23" s="96" t="s">
        <v>461</v>
      </c>
      <c r="E23" s="96" t="s">
        <v>462</v>
      </c>
      <c r="F23" s="97" t="s">
        <v>463</v>
      </c>
      <c r="G23" s="117" t="s">
        <v>3</v>
      </c>
      <c r="H23" s="99">
        <v>163</v>
      </c>
      <c r="I23" s="99">
        <v>182</v>
      </c>
      <c r="J23" s="99">
        <v>127</v>
      </c>
      <c r="K23" s="99">
        <v>155</v>
      </c>
      <c r="L23" s="99">
        <v>108</v>
      </c>
      <c r="M23" s="99">
        <v>123</v>
      </c>
      <c r="N23" s="100">
        <f t="shared" si="0"/>
        <v>858</v>
      </c>
      <c r="O23" s="101"/>
      <c r="P23" s="100">
        <f t="shared" si="1"/>
        <v>858</v>
      </c>
      <c r="Q23" s="99">
        <f t="shared" si="2"/>
        <v>6</v>
      </c>
      <c r="R23" s="217">
        <f t="shared" si="3"/>
        <v>143</v>
      </c>
      <c r="S23" s="226">
        <f t="shared" si="4"/>
        <v>74</v>
      </c>
      <c r="T23" s="148" t="s">
        <v>4</v>
      </c>
      <c r="U23" s="99"/>
      <c r="V23" s="99"/>
      <c r="W23" s="99"/>
      <c r="X23" s="99"/>
      <c r="Y23" s="99"/>
      <c r="Z23" s="99"/>
      <c r="AA23" s="100">
        <f t="shared" si="5"/>
        <v>0</v>
      </c>
      <c r="AB23" s="101"/>
      <c r="AC23" s="100">
        <f t="shared" si="6"/>
        <v>0</v>
      </c>
      <c r="AD23" s="144">
        <f t="shared" si="7"/>
        <v>6</v>
      </c>
      <c r="AE23" s="147"/>
      <c r="AF23" s="146">
        <f t="shared" si="8"/>
        <v>858</v>
      </c>
      <c r="AG23" s="139"/>
      <c r="AH23" s="138">
        <f t="shared" si="9"/>
        <v>143</v>
      </c>
      <c r="AI23" s="99"/>
      <c r="AJ23" s="231">
        <f t="shared" si="10"/>
        <v>858</v>
      </c>
    </row>
    <row r="24" spans="1:36" ht="28.5" customHeight="1">
      <c r="A24" s="116" t="s">
        <v>14</v>
      </c>
      <c r="B24" s="94" t="s">
        <v>68</v>
      </c>
      <c r="C24" s="94" t="s">
        <v>75</v>
      </c>
      <c r="D24" s="95" t="s">
        <v>467</v>
      </c>
      <c r="E24" s="96" t="s">
        <v>468</v>
      </c>
      <c r="F24" s="97" t="s">
        <v>469</v>
      </c>
      <c r="G24" s="117" t="s">
        <v>3</v>
      </c>
      <c r="H24" s="99">
        <v>99</v>
      </c>
      <c r="I24" s="99">
        <v>150</v>
      </c>
      <c r="J24" s="99">
        <v>109</v>
      </c>
      <c r="K24" s="99">
        <v>198</v>
      </c>
      <c r="L24" s="99">
        <v>153</v>
      </c>
      <c r="M24" s="99">
        <v>147</v>
      </c>
      <c r="N24" s="100">
        <f t="shared" si="0"/>
        <v>856</v>
      </c>
      <c r="O24" s="101"/>
      <c r="P24" s="100">
        <f t="shared" si="1"/>
        <v>856</v>
      </c>
      <c r="Q24" s="99">
        <f t="shared" si="2"/>
        <v>6</v>
      </c>
      <c r="R24" s="217">
        <f t="shared" si="3"/>
        <v>142.66666666666666</v>
      </c>
      <c r="S24" s="226">
        <f t="shared" si="4"/>
        <v>99</v>
      </c>
      <c r="T24" s="148" t="s">
        <v>4</v>
      </c>
      <c r="U24" s="99"/>
      <c r="V24" s="99"/>
      <c r="W24" s="99"/>
      <c r="X24" s="99"/>
      <c r="Y24" s="99"/>
      <c r="Z24" s="99"/>
      <c r="AA24" s="100">
        <f t="shared" si="5"/>
        <v>0</v>
      </c>
      <c r="AB24" s="101"/>
      <c r="AC24" s="100">
        <f t="shared" si="6"/>
        <v>0</v>
      </c>
      <c r="AD24" s="144">
        <f t="shared" si="7"/>
        <v>6</v>
      </c>
      <c r="AE24" s="147"/>
      <c r="AF24" s="146">
        <f t="shared" si="8"/>
        <v>856</v>
      </c>
      <c r="AG24" s="139"/>
      <c r="AH24" s="138">
        <f t="shared" si="9"/>
        <v>142.66666666666666</v>
      </c>
      <c r="AI24" s="99"/>
      <c r="AJ24" s="231">
        <f t="shared" si="10"/>
        <v>856</v>
      </c>
    </row>
    <row r="25" spans="1:36" ht="28.5" customHeight="1">
      <c r="A25" s="116" t="s">
        <v>15</v>
      </c>
      <c r="B25" s="94" t="s">
        <v>68</v>
      </c>
      <c r="C25" s="103" t="s">
        <v>72</v>
      </c>
      <c r="D25" s="95" t="s">
        <v>370</v>
      </c>
      <c r="E25" s="96" t="s">
        <v>476</v>
      </c>
      <c r="F25" s="97" t="s">
        <v>508</v>
      </c>
      <c r="G25" s="117" t="s">
        <v>3</v>
      </c>
      <c r="H25" s="99">
        <v>128</v>
      </c>
      <c r="I25" s="99">
        <v>155</v>
      </c>
      <c r="J25" s="99">
        <v>157</v>
      </c>
      <c r="K25" s="99">
        <v>150</v>
      </c>
      <c r="L25" s="99">
        <v>127</v>
      </c>
      <c r="M25" s="99">
        <v>137</v>
      </c>
      <c r="N25" s="100">
        <f t="shared" si="0"/>
        <v>854</v>
      </c>
      <c r="O25" s="101"/>
      <c r="P25" s="100">
        <f t="shared" si="1"/>
        <v>854</v>
      </c>
      <c r="Q25" s="99">
        <f t="shared" si="2"/>
        <v>6</v>
      </c>
      <c r="R25" s="217">
        <f t="shared" si="3"/>
        <v>142.33333333333334</v>
      </c>
      <c r="S25" s="226">
        <f t="shared" si="4"/>
        <v>30</v>
      </c>
      <c r="T25" s="148" t="s">
        <v>4</v>
      </c>
      <c r="U25" s="99"/>
      <c r="V25" s="99"/>
      <c r="W25" s="99"/>
      <c r="X25" s="99"/>
      <c r="Y25" s="99"/>
      <c r="Z25" s="99"/>
      <c r="AA25" s="100">
        <f t="shared" si="5"/>
        <v>0</v>
      </c>
      <c r="AB25" s="101"/>
      <c r="AC25" s="100">
        <f t="shared" si="6"/>
        <v>0</v>
      </c>
      <c r="AD25" s="144">
        <f t="shared" si="7"/>
        <v>6</v>
      </c>
      <c r="AE25" s="147"/>
      <c r="AF25" s="146">
        <f t="shared" si="8"/>
        <v>854</v>
      </c>
      <c r="AG25" s="139"/>
      <c r="AH25" s="138">
        <f t="shared" si="9"/>
        <v>142.33333333333334</v>
      </c>
      <c r="AI25" s="99"/>
      <c r="AJ25" s="231">
        <f t="shared" si="10"/>
        <v>854</v>
      </c>
    </row>
    <row r="26" spans="1:36" ht="28.5" customHeight="1">
      <c r="A26" s="116" t="s">
        <v>16</v>
      </c>
      <c r="B26" s="94" t="s">
        <v>69</v>
      </c>
      <c r="C26" s="94" t="s">
        <v>78</v>
      </c>
      <c r="D26" s="95" t="s">
        <v>315</v>
      </c>
      <c r="E26" s="96" t="s">
        <v>459</v>
      </c>
      <c r="F26" s="97" t="s">
        <v>460</v>
      </c>
      <c r="G26" s="117" t="s">
        <v>3</v>
      </c>
      <c r="H26" s="99">
        <v>150</v>
      </c>
      <c r="I26" s="99">
        <v>142</v>
      </c>
      <c r="J26" s="99">
        <v>108</v>
      </c>
      <c r="K26" s="99">
        <v>136</v>
      </c>
      <c r="L26" s="99">
        <v>125</v>
      </c>
      <c r="M26" s="99">
        <v>158</v>
      </c>
      <c r="N26" s="100">
        <f t="shared" si="0"/>
        <v>819</v>
      </c>
      <c r="O26" s="101">
        <v>24</v>
      </c>
      <c r="P26" s="100">
        <f t="shared" si="1"/>
        <v>843</v>
      </c>
      <c r="Q26" s="99">
        <f t="shared" si="2"/>
        <v>6</v>
      </c>
      <c r="R26" s="217">
        <f t="shared" si="3"/>
        <v>140.5</v>
      </c>
      <c r="S26" s="226">
        <f t="shared" si="4"/>
        <v>50</v>
      </c>
      <c r="T26" s="148" t="s">
        <v>4</v>
      </c>
      <c r="U26" s="99"/>
      <c r="V26" s="99"/>
      <c r="W26" s="99"/>
      <c r="X26" s="99"/>
      <c r="Y26" s="99"/>
      <c r="Z26" s="99"/>
      <c r="AA26" s="100">
        <f t="shared" si="5"/>
        <v>0</v>
      </c>
      <c r="AB26" s="101"/>
      <c r="AC26" s="100">
        <f t="shared" si="6"/>
        <v>0</v>
      </c>
      <c r="AD26" s="144">
        <f t="shared" si="7"/>
        <v>6</v>
      </c>
      <c r="AE26" s="147"/>
      <c r="AF26" s="146">
        <f t="shared" si="8"/>
        <v>843</v>
      </c>
      <c r="AG26" s="139"/>
      <c r="AH26" s="138">
        <f t="shared" si="9"/>
        <v>140.5</v>
      </c>
      <c r="AI26" s="99"/>
      <c r="AJ26" s="231">
        <f t="shared" si="10"/>
        <v>843</v>
      </c>
    </row>
    <row r="27" spans="1:36" ht="28.5" customHeight="1">
      <c r="A27" s="116" t="s">
        <v>17</v>
      </c>
      <c r="B27" s="94"/>
      <c r="C27" s="103"/>
      <c r="D27" s="96"/>
      <c r="E27" s="96"/>
      <c r="F27" s="97"/>
      <c r="G27" s="117" t="s">
        <v>3</v>
      </c>
      <c r="H27" s="99"/>
      <c r="I27" s="99"/>
      <c r="J27" s="99"/>
      <c r="K27" s="99"/>
      <c r="L27" s="99"/>
      <c r="M27" s="99"/>
      <c r="N27" s="100">
        <f t="shared" si="0"/>
        <v>0</v>
      </c>
      <c r="O27" s="101"/>
      <c r="P27" s="100">
        <f t="shared" si="1"/>
        <v>0</v>
      </c>
      <c r="Q27" s="99">
        <f t="shared" si="2"/>
        <v>0</v>
      </c>
      <c r="R27" s="217" t="e">
        <f t="shared" si="3"/>
        <v>#DIV/0!</v>
      </c>
      <c r="S27" s="226">
        <f t="shared" si="4"/>
        <v>0</v>
      </c>
      <c r="T27" s="148" t="s">
        <v>4</v>
      </c>
      <c r="U27" s="99"/>
      <c r="V27" s="99"/>
      <c r="W27" s="99"/>
      <c r="X27" s="99"/>
      <c r="Y27" s="99"/>
      <c r="Z27" s="99"/>
      <c r="AA27" s="100">
        <f t="shared" si="5"/>
        <v>0</v>
      </c>
      <c r="AB27" s="101"/>
      <c r="AC27" s="100">
        <f t="shared" si="6"/>
        <v>0</v>
      </c>
      <c r="AD27" s="144">
        <f t="shared" si="7"/>
        <v>0</v>
      </c>
      <c r="AE27" s="147"/>
      <c r="AF27" s="146">
        <f t="shared" si="8"/>
        <v>0</v>
      </c>
      <c r="AG27" s="139"/>
      <c r="AH27" s="138" t="e">
        <f t="shared" si="9"/>
        <v>#DIV/0!</v>
      </c>
      <c r="AI27" s="99"/>
      <c r="AJ27" s="231">
        <f t="shared" si="10"/>
        <v>0</v>
      </c>
    </row>
    <row r="28" spans="1:36" ht="28.5" customHeight="1">
      <c r="A28" s="116" t="s">
        <v>18</v>
      </c>
      <c r="B28" s="115"/>
      <c r="C28" s="115"/>
      <c r="D28" s="109"/>
      <c r="E28" s="109"/>
      <c r="F28" s="128"/>
      <c r="G28" s="117" t="s">
        <v>3</v>
      </c>
      <c r="H28" s="99"/>
      <c r="I28" s="99"/>
      <c r="J28" s="99"/>
      <c r="K28" s="99"/>
      <c r="L28" s="99"/>
      <c r="M28" s="99"/>
      <c r="N28" s="100">
        <f t="shared" si="0"/>
        <v>0</v>
      </c>
      <c r="O28" s="101"/>
      <c r="P28" s="100">
        <f t="shared" si="1"/>
        <v>0</v>
      </c>
      <c r="Q28" s="99">
        <f t="shared" si="2"/>
        <v>0</v>
      </c>
      <c r="R28" s="217" t="e">
        <f t="shared" si="3"/>
        <v>#DIV/0!</v>
      </c>
      <c r="S28" s="226">
        <f t="shared" si="4"/>
        <v>0</v>
      </c>
      <c r="T28" s="148" t="s">
        <v>4</v>
      </c>
      <c r="U28" s="99"/>
      <c r="V28" s="99"/>
      <c r="W28" s="99"/>
      <c r="X28" s="99"/>
      <c r="Y28" s="99"/>
      <c r="Z28" s="99"/>
      <c r="AA28" s="100">
        <f t="shared" si="5"/>
        <v>0</v>
      </c>
      <c r="AB28" s="101"/>
      <c r="AC28" s="100">
        <f t="shared" si="6"/>
        <v>0</v>
      </c>
      <c r="AD28" s="144">
        <f t="shared" si="7"/>
        <v>0</v>
      </c>
      <c r="AE28" s="147"/>
      <c r="AF28" s="146">
        <f t="shared" si="8"/>
        <v>0</v>
      </c>
      <c r="AG28" s="139"/>
      <c r="AH28" s="138" t="e">
        <f t="shared" si="9"/>
        <v>#DIV/0!</v>
      </c>
      <c r="AI28" s="99"/>
      <c r="AJ28" s="231">
        <f t="shared" si="10"/>
        <v>0</v>
      </c>
    </row>
    <row r="29" spans="1:36" ht="28.5" customHeight="1">
      <c r="A29" s="116" t="s">
        <v>19</v>
      </c>
      <c r="B29" s="115"/>
      <c r="C29" s="115"/>
      <c r="D29" s="109"/>
      <c r="E29" s="109"/>
      <c r="F29" s="128"/>
      <c r="G29" s="117" t="s">
        <v>3</v>
      </c>
      <c r="H29" s="99"/>
      <c r="I29" s="99"/>
      <c r="J29" s="99"/>
      <c r="K29" s="99"/>
      <c r="L29" s="99"/>
      <c r="M29" s="99"/>
      <c r="N29" s="100">
        <f t="shared" si="0"/>
        <v>0</v>
      </c>
      <c r="O29" s="101"/>
      <c r="P29" s="100">
        <f t="shared" si="1"/>
        <v>0</v>
      </c>
      <c r="Q29" s="99">
        <f t="shared" si="2"/>
        <v>0</v>
      </c>
      <c r="R29" s="217" t="e">
        <f t="shared" si="3"/>
        <v>#DIV/0!</v>
      </c>
      <c r="S29" s="226">
        <f t="shared" si="4"/>
        <v>0</v>
      </c>
      <c r="T29" s="148" t="s">
        <v>4</v>
      </c>
      <c r="U29" s="99"/>
      <c r="V29" s="99"/>
      <c r="W29" s="99"/>
      <c r="X29" s="99"/>
      <c r="Y29" s="99"/>
      <c r="Z29" s="99"/>
      <c r="AA29" s="100">
        <f t="shared" si="5"/>
        <v>0</v>
      </c>
      <c r="AB29" s="101"/>
      <c r="AC29" s="100">
        <f t="shared" si="6"/>
        <v>0</v>
      </c>
      <c r="AD29" s="144">
        <f t="shared" si="7"/>
        <v>0</v>
      </c>
      <c r="AE29" s="147"/>
      <c r="AF29" s="146">
        <f t="shared" si="8"/>
        <v>0</v>
      </c>
      <c r="AG29" s="139"/>
      <c r="AH29" s="138" t="e">
        <f t="shared" si="9"/>
        <v>#DIV/0!</v>
      </c>
      <c r="AI29" s="99"/>
      <c r="AJ29" s="231">
        <f t="shared" si="10"/>
        <v>0</v>
      </c>
    </row>
    <row r="30" spans="1:36" ht="28.5" customHeight="1">
      <c r="A30" s="116" t="s">
        <v>20</v>
      </c>
      <c r="B30" s="115"/>
      <c r="C30" s="115"/>
      <c r="D30" s="109"/>
      <c r="E30" s="109"/>
      <c r="F30" s="128"/>
      <c r="G30" s="117" t="s">
        <v>3</v>
      </c>
      <c r="H30" s="99"/>
      <c r="I30" s="99"/>
      <c r="J30" s="99"/>
      <c r="K30" s="99"/>
      <c r="L30" s="99"/>
      <c r="M30" s="99"/>
      <c r="N30" s="100">
        <f t="shared" si="0"/>
        <v>0</v>
      </c>
      <c r="O30" s="101"/>
      <c r="P30" s="100">
        <f t="shared" si="1"/>
        <v>0</v>
      </c>
      <c r="Q30" s="99">
        <f t="shared" si="2"/>
        <v>0</v>
      </c>
      <c r="R30" s="217" t="e">
        <f t="shared" si="3"/>
        <v>#DIV/0!</v>
      </c>
      <c r="S30" s="226">
        <f t="shared" si="4"/>
        <v>0</v>
      </c>
      <c r="T30" s="148" t="s">
        <v>4</v>
      </c>
      <c r="U30" s="99"/>
      <c r="V30" s="99"/>
      <c r="W30" s="99"/>
      <c r="X30" s="99"/>
      <c r="Y30" s="99"/>
      <c r="Z30" s="99"/>
      <c r="AA30" s="100">
        <f t="shared" si="5"/>
        <v>0</v>
      </c>
      <c r="AB30" s="101"/>
      <c r="AC30" s="100">
        <f t="shared" si="6"/>
        <v>0</v>
      </c>
      <c r="AD30" s="144">
        <f t="shared" si="7"/>
        <v>0</v>
      </c>
      <c r="AE30" s="147"/>
      <c r="AF30" s="146">
        <f t="shared" si="8"/>
        <v>0</v>
      </c>
      <c r="AG30" s="139"/>
      <c r="AH30" s="138" t="e">
        <f t="shared" si="9"/>
        <v>#DIV/0!</v>
      </c>
      <c r="AI30" s="99"/>
      <c r="AJ30" s="231">
        <f t="shared" si="10"/>
        <v>0</v>
      </c>
    </row>
    <row r="31" spans="1:36" ht="28.5" customHeight="1">
      <c r="A31" s="116" t="s">
        <v>21</v>
      </c>
      <c r="B31" s="115"/>
      <c r="C31" s="115"/>
      <c r="D31" s="109"/>
      <c r="E31" s="109"/>
      <c r="F31" s="128"/>
      <c r="G31" s="117" t="s">
        <v>3</v>
      </c>
      <c r="H31" s="99"/>
      <c r="I31" s="99"/>
      <c r="J31" s="99"/>
      <c r="K31" s="99"/>
      <c r="L31" s="99"/>
      <c r="M31" s="99"/>
      <c r="N31" s="100">
        <f t="shared" si="0"/>
        <v>0</v>
      </c>
      <c r="O31" s="101"/>
      <c r="P31" s="100">
        <f t="shared" si="1"/>
        <v>0</v>
      </c>
      <c r="Q31" s="99">
        <f t="shared" si="2"/>
        <v>0</v>
      </c>
      <c r="R31" s="217" t="e">
        <f t="shared" si="3"/>
        <v>#DIV/0!</v>
      </c>
      <c r="S31" s="226">
        <f t="shared" si="4"/>
        <v>0</v>
      </c>
      <c r="T31" s="148" t="s">
        <v>4</v>
      </c>
      <c r="U31" s="99"/>
      <c r="V31" s="99"/>
      <c r="W31" s="99"/>
      <c r="X31" s="99"/>
      <c r="Y31" s="99"/>
      <c r="Z31" s="99"/>
      <c r="AA31" s="100">
        <f t="shared" si="5"/>
        <v>0</v>
      </c>
      <c r="AB31" s="101"/>
      <c r="AC31" s="100">
        <f t="shared" si="6"/>
        <v>0</v>
      </c>
      <c r="AD31" s="144">
        <f t="shared" si="7"/>
        <v>0</v>
      </c>
      <c r="AE31" s="147"/>
      <c r="AF31" s="146">
        <f t="shared" si="8"/>
        <v>0</v>
      </c>
      <c r="AG31" s="139"/>
      <c r="AH31" s="138" t="e">
        <f t="shared" si="9"/>
        <v>#DIV/0!</v>
      </c>
      <c r="AI31" s="99"/>
      <c r="AJ31" s="231">
        <f t="shared" si="10"/>
        <v>0</v>
      </c>
    </row>
    <row r="32" spans="1:36" ht="28.5" customHeight="1">
      <c r="A32" s="116" t="s">
        <v>22</v>
      </c>
      <c r="B32" s="115"/>
      <c r="C32" s="129"/>
      <c r="D32" s="109"/>
      <c r="E32" s="109"/>
      <c r="F32" s="128"/>
      <c r="G32" s="117" t="s">
        <v>3</v>
      </c>
      <c r="H32" s="99"/>
      <c r="I32" s="99"/>
      <c r="J32" s="99"/>
      <c r="K32" s="99"/>
      <c r="L32" s="99"/>
      <c r="M32" s="99"/>
      <c r="N32" s="100">
        <f t="shared" si="0"/>
        <v>0</v>
      </c>
      <c r="O32" s="101"/>
      <c r="P32" s="100">
        <f t="shared" si="1"/>
        <v>0</v>
      </c>
      <c r="Q32" s="99">
        <f t="shared" si="2"/>
        <v>0</v>
      </c>
      <c r="R32" s="217" t="e">
        <f t="shared" si="3"/>
        <v>#DIV/0!</v>
      </c>
      <c r="S32" s="226">
        <f t="shared" si="4"/>
        <v>0</v>
      </c>
      <c r="T32" s="148" t="s">
        <v>4</v>
      </c>
      <c r="U32" s="99"/>
      <c r="V32" s="99"/>
      <c r="W32" s="99"/>
      <c r="X32" s="99"/>
      <c r="Y32" s="99"/>
      <c r="Z32" s="99"/>
      <c r="AA32" s="100">
        <f t="shared" si="5"/>
        <v>0</v>
      </c>
      <c r="AB32" s="101"/>
      <c r="AC32" s="100">
        <f t="shared" si="6"/>
        <v>0</v>
      </c>
      <c r="AD32" s="144">
        <f t="shared" si="7"/>
        <v>0</v>
      </c>
      <c r="AE32" s="147"/>
      <c r="AF32" s="146">
        <f t="shared" si="8"/>
        <v>0</v>
      </c>
      <c r="AG32" s="139"/>
      <c r="AH32" s="138" t="e">
        <f t="shared" si="9"/>
        <v>#DIV/0!</v>
      </c>
      <c r="AI32" s="99"/>
      <c r="AJ32" s="231">
        <f t="shared" si="10"/>
        <v>0</v>
      </c>
    </row>
    <row r="33" spans="1:36" ht="28.5" customHeight="1">
      <c r="A33" s="116" t="s">
        <v>23</v>
      </c>
      <c r="B33" s="115"/>
      <c r="C33" s="115"/>
      <c r="D33" s="109"/>
      <c r="E33" s="109"/>
      <c r="F33" s="128"/>
      <c r="G33" s="117" t="s">
        <v>3</v>
      </c>
      <c r="H33" s="99"/>
      <c r="I33" s="99"/>
      <c r="J33" s="99"/>
      <c r="K33" s="99"/>
      <c r="L33" s="99"/>
      <c r="M33" s="99"/>
      <c r="N33" s="100">
        <f t="shared" si="0"/>
        <v>0</v>
      </c>
      <c r="O33" s="101"/>
      <c r="P33" s="100">
        <f t="shared" si="1"/>
        <v>0</v>
      </c>
      <c r="Q33" s="99">
        <f t="shared" si="2"/>
        <v>0</v>
      </c>
      <c r="R33" s="217" t="e">
        <f t="shared" si="3"/>
        <v>#DIV/0!</v>
      </c>
      <c r="S33" s="226">
        <f t="shared" si="4"/>
        <v>0</v>
      </c>
      <c r="T33" s="148" t="s">
        <v>4</v>
      </c>
      <c r="U33" s="99"/>
      <c r="V33" s="99"/>
      <c r="W33" s="99"/>
      <c r="X33" s="99"/>
      <c r="Y33" s="99"/>
      <c r="Z33" s="99"/>
      <c r="AA33" s="100">
        <f t="shared" si="5"/>
        <v>0</v>
      </c>
      <c r="AB33" s="101"/>
      <c r="AC33" s="100">
        <f t="shared" si="6"/>
        <v>0</v>
      </c>
      <c r="AD33" s="144">
        <f t="shared" si="7"/>
        <v>0</v>
      </c>
      <c r="AE33" s="147"/>
      <c r="AF33" s="146">
        <f t="shared" si="8"/>
        <v>0</v>
      </c>
      <c r="AG33" s="139"/>
      <c r="AH33" s="138" t="e">
        <f t="shared" si="9"/>
        <v>#DIV/0!</v>
      </c>
      <c r="AI33" s="99"/>
      <c r="AJ33" s="231">
        <f t="shared" si="10"/>
        <v>0</v>
      </c>
    </row>
    <row r="34" spans="1:36" ht="28.5" customHeight="1">
      <c r="A34" s="116" t="s">
        <v>37</v>
      </c>
      <c r="B34" s="115"/>
      <c r="C34" s="115"/>
      <c r="D34" s="109"/>
      <c r="E34" s="109"/>
      <c r="F34" s="128"/>
      <c r="G34" s="117" t="s">
        <v>3</v>
      </c>
      <c r="H34" s="99"/>
      <c r="I34" s="99"/>
      <c r="J34" s="99"/>
      <c r="K34" s="99"/>
      <c r="L34" s="99"/>
      <c r="M34" s="99"/>
      <c r="N34" s="100">
        <f t="shared" si="0"/>
        <v>0</v>
      </c>
      <c r="O34" s="101"/>
      <c r="P34" s="100">
        <f t="shared" si="1"/>
        <v>0</v>
      </c>
      <c r="Q34" s="99">
        <f t="shared" si="2"/>
        <v>0</v>
      </c>
      <c r="R34" s="217" t="e">
        <f t="shared" si="3"/>
        <v>#DIV/0!</v>
      </c>
      <c r="S34" s="226">
        <f t="shared" si="4"/>
        <v>0</v>
      </c>
      <c r="T34" s="148" t="s">
        <v>4</v>
      </c>
      <c r="U34" s="99"/>
      <c r="V34" s="99"/>
      <c r="W34" s="99"/>
      <c r="X34" s="99"/>
      <c r="Y34" s="99"/>
      <c r="Z34" s="99"/>
      <c r="AA34" s="100">
        <f t="shared" si="5"/>
        <v>0</v>
      </c>
      <c r="AB34" s="101"/>
      <c r="AC34" s="100">
        <f t="shared" si="6"/>
        <v>0</v>
      </c>
      <c r="AD34" s="144">
        <f t="shared" si="7"/>
        <v>0</v>
      </c>
      <c r="AE34" s="147"/>
      <c r="AF34" s="146">
        <f t="shared" si="8"/>
        <v>0</v>
      </c>
      <c r="AG34" s="139"/>
      <c r="AH34" s="138" t="e">
        <f t="shared" si="9"/>
        <v>#DIV/0!</v>
      </c>
      <c r="AI34" s="99"/>
      <c r="AJ34" s="231">
        <f t="shared" si="10"/>
        <v>0</v>
      </c>
    </row>
    <row r="35" spans="1:36" ht="28.5" customHeight="1">
      <c r="A35" s="116" t="s">
        <v>38</v>
      </c>
      <c r="B35" s="115"/>
      <c r="C35" s="115"/>
      <c r="D35" s="109"/>
      <c r="E35" s="109"/>
      <c r="F35" s="128"/>
      <c r="G35" s="117" t="s">
        <v>3</v>
      </c>
      <c r="H35" s="99"/>
      <c r="I35" s="99"/>
      <c r="J35" s="99"/>
      <c r="K35" s="99"/>
      <c r="L35" s="99"/>
      <c r="M35" s="99"/>
      <c r="N35" s="100">
        <f t="shared" si="0"/>
        <v>0</v>
      </c>
      <c r="O35" s="101"/>
      <c r="P35" s="100">
        <f t="shared" si="1"/>
        <v>0</v>
      </c>
      <c r="Q35" s="99">
        <f t="shared" si="2"/>
        <v>0</v>
      </c>
      <c r="R35" s="217" t="e">
        <f t="shared" si="3"/>
        <v>#DIV/0!</v>
      </c>
      <c r="S35" s="226">
        <f t="shared" si="4"/>
        <v>0</v>
      </c>
      <c r="T35" s="148" t="s">
        <v>4</v>
      </c>
      <c r="U35" s="99"/>
      <c r="V35" s="99"/>
      <c r="W35" s="99"/>
      <c r="X35" s="99"/>
      <c r="Y35" s="99"/>
      <c r="Z35" s="99"/>
      <c r="AA35" s="100">
        <f t="shared" si="5"/>
        <v>0</v>
      </c>
      <c r="AB35" s="101"/>
      <c r="AC35" s="100">
        <f t="shared" si="6"/>
        <v>0</v>
      </c>
      <c r="AD35" s="144">
        <f t="shared" si="7"/>
        <v>0</v>
      </c>
      <c r="AE35" s="147"/>
      <c r="AF35" s="146">
        <f t="shared" si="8"/>
        <v>0</v>
      </c>
      <c r="AG35" s="139"/>
      <c r="AH35" s="138" t="e">
        <f t="shared" si="9"/>
        <v>#DIV/0!</v>
      </c>
      <c r="AI35" s="99"/>
      <c r="AJ35" s="231">
        <f t="shared" si="10"/>
        <v>0</v>
      </c>
    </row>
    <row r="36" spans="1:36" ht="28.5" customHeight="1">
      <c r="A36" s="116" t="s">
        <v>39</v>
      </c>
      <c r="B36" s="115"/>
      <c r="C36" s="115"/>
      <c r="D36" s="109"/>
      <c r="E36" s="109"/>
      <c r="F36" s="128"/>
      <c r="G36" s="117" t="s">
        <v>3</v>
      </c>
      <c r="H36" s="99"/>
      <c r="I36" s="99"/>
      <c r="J36" s="99"/>
      <c r="K36" s="99"/>
      <c r="L36" s="99"/>
      <c r="M36" s="99"/>
      <c r="N36" s="100">
        <f t="shared" si="0"/>
        <v>0</v>
      </c>
      <c r="O36" s="101"/>
      <c r="P36" s="100">
        <f t="shared" si="1"/>
        <v>0</v>
      </c>
      <c r="Q36" s="99">
        <f t="shared" si="2"/>
        <v>0</v>
      </c>
      <c r="R36" s="217" t="e">
        <f t="shared" si="3"/>
        <v>#DIV/0!</v>
      </c>
      <c r="S36" s="226">
        <f t="shared" si="4"/>
        <v>0</v>
      </c>
      <c r="T36" s="148" t="s">
        <v>4</v>
      </c>
      <c r="U36" s="99"/>
      <c r="V36" s="99"/>
      <c r="W36" s="99"/>
      <c r="X36" s="99"/>
      <c r="Y36" s="99"/>
      <c r="Z36" s="99"/>
      <c r="AA36" s="100">
        <f t="shared" si="5"/>
        <v>0</v>
      </c>
      <c r="AB36" s="101"/>
      <c r="AC36" s="100">
        <f t="shared" si="6"/>
        <v>0</v>
      </c>
      <c r="AD36" s="144">
        <f t="shared" si="7"/>
        <v>0</v>
      </c>
      <c r="AE36" s="147"/>
      <c r="AF36" s="146">
        <f t="shared" si="8"/>
        <v>0</v>
      </c>
      <c r="AG36" s="139"/>
      <c r="AH36" s="138" t="e">
        <f t="shared" si="9"/>
        <v>#DIV/0!</v>
      </c>
      <c r="AI36" s="99"/>
      <c r="AJ36" s="231">
        <f t="shared" si="10"/>
        <v>0</v>
      </c>
    </row>
    <row r="37" spans="1:36" ht="28.5" customHeight="1">
      <c r="A37" s="116" t="s">
        <v>40</v>
      </c>
      <c r="B37" s="115"/>
      <c r="C37" s="115"/>
      <c r="D37" s="109"/>
      <c r="E37" s="109"/>
      <c r="F37" s="128"/>
      <c r="G37" s="117" t="s">
        <v>3</v>
      </c>
      <c r="H37" s="99"/>
      <c r="I37" s="99"/>
      <c r="J37" s="99"/>
      <c r="K37" s="99"/>
      <c r="L37" s="99"/>
      <c r="M37" s="99"/>
      <c r="N37" s="100">
        <f t="shared" si="0"/>
        <v>0</v>
      </c>
      <c r="O37" s="101"/>
      <c r="P37" s="100">
        <f t="shared" si="1"/>
        <v>0</v>
      </c>
      <c r="Q37" s="99">
        <f t="shared" si="2"/>
        <v>0</v>
      </c>
      <c r="R37" s="217" t="e">
        <f t="shared" si="3"/>
        <v>#DIV/0!</v>
      </c>
      <c r="S37" s="226">
        <f t="shared" si="4"/>
        <v>0</v>
      </c>
      <c r="T37" s="148" t="s">
        <v>4</v>
      </c>
      <c r="U37" s="99"/>
      <c r="V37" s="99"/>
      <c r="W37" s="99"/>
      <c r="X37" s="99"/>
      <c r="Y37" s="99"/>
      <c r="Z37" s="99"/>
      <c r="AA37" s="100">
        <f t="shared" si="5"/>
        <v>0</v>
      </c>
      <c r="AB37" s="101"/>
      <c r="AC37" s="100">
        <f t="shared" si="6"/>
        <v>0</v>
      </c>
      <c r="AD37" s="144">
        <f t="shared" si="7"/>
        <v>0</v>
      </c>
      <c r="AE37" s="147"/>
      <c r="AF37" s="146">
        <f t="shared" si="8"/>
        <v>0</v>
      </c>
      <c r="AG37" s="139"/>
      <c r="AH37" s="138" t="e">
        <f t="shared" si="9"/>
        <v>#DIV/0!</v>
      </c>
      <c r="AI37" s="99"/>
      <c r="AJ37" s="231">
        <f t="shared" si="10"/>
        <v>0</v>
      </c>
    </row>
    <row r="38" spans="1:36" ht="28.5" customHeight="1">
      <c r="A38" s="116" t="s">
        <v>41</v>
      </c>
      <c r="B38" s="115"/>
      <c r="C38" s="115"/>
      <c r="D38" s="109"/>
      <c r="E38" s="109"/>
      <c r="F38" s="128"/>
      <c r="G38" s="117" t="s">
        <v>3</v>
      </c>
      <c r="H38" s="99"/>
      <c r="I38" s="99"/>
      <c r="J38" s="99"/>
      <c r="K38" s="99"/>
      <c r="L38" s="99"/>
      <c r="M38" s="99"/>
      <c r="N38" s="100">
        <f t="shared" si="0"/>
        <v>0</v>
      </c>
      <c r="O38" s="101"/>
      <c r="P38" s="100">
        <f t="shared" si="1"/>
        <v>0</v>
      </c>
      <c r="Q38" s="99">
        <f t="shared" si="2"/>
        <v>0</v>
      </c>
      <c r="R38" s="217" t="e">
        <f t="shared" si="3"/>
        <v>#DIV/0!</v>
      </c>
      <c r="S38" s="226">
        <f t="shared" si="4"/>
        <v>0</v>
      </c>
      <c r="T38" s="148" t="s">
        <v>4</v>
      </c>
      <c r="U38" s="99"/>
      <c r="V38" s="99"/>
      <c r="W38" s="99"/>
      <c r="X38" s="99"/>
      <c r="Y38" s="99"/>
      <c r="Z38" s="99"/>
      <c r="AA38" s="100">
        <f t="shared" si="5"/>
        <v>0</v>
      </c>
      <c r="AB38" s="101"/>
      <c r="AC38" s="100">
        <f t="shared" si="6"/>
        <v>0</v>
      </c>
      <c r="AD38" s="144">
        <f t="shared" si="7"/>
        <v>0</v>
      </c>
      <c r="AE38" s="147"/>
      <c r="AF38" s="146">
        <f t="shared" si="8"/>
        <v>0</v>
      </c>
      <c r="AG38" s="139"/>
      <c r="AH38" s="138" t="e">
        <f t="shared" si="9"/>
        <v>#DIV/0!</v>
      </c>
      <c r="AI38" s="99"/>
      <c r="AJ38" s="231">
        <f t="shared" si="10"/>
        <v>0</v>
      </c>
    </row>
    <row r="39" spans="1:36" ht="28.5" customHeight="1">
      <c r="A39" s="21"/>
      <c r="C39" s="4"/>
      <c r="D39" s="31"/>
      <c r="E39" s="31"/>
      <c r="F39" s="48"/>
      <c r="G39" s="23"/>
      <c r="H39" s="37"/>
      <c r="I39" s="37"/>
      <c r="J39" s="37"/>
      <c r="K39" s="37"/>
      <c r="L39" s="37"/>
      <c r="M39" s="37"/>
      <c r="N39" s="38">
        <f aca="true" t="shared" si="11" ref="N39:N45">SUM(H39:M39)</f>
        <v>0</v>
      </c>
      <c r="O39" s="39"/>
      <c r="P39" s="38"/>
      <c r="Q39" s="135">
        <f aca="true" t="shared" si="12" ref="Q39:Q45">COUNTIF(H39:M39,"&gt;0")</f>
        <v>0</v>
      </c>
      <c r="R39" s="60"/>
      <c r="S39" s="60"/>
      <c r="T39" s="23"/>
      <c r="U39" s="33"/>
      <c r="V39" s="33"/>
      <c r="W39" s="33"/>
      <c r="X39" s="33"/>
      <c r="Y39" s="33"/>
      <c r="Z39" s="33"/>
      <c r="AA39" s="34">
        <f aca="true" t="shared" si="13" ref="AA39:AA45">SUM(U39:Z39)</f>
        <v>0</v>
      </c>
      <c r="AB39" s="50"/>
      <c r="AC39" s="34">
        <f aca="true" t="shared" si="14" ref="AC39:AC45">SUM(AA39:AB39,P39)</f>
        <v>0</v>
      </c>
      <c r="AD39" s="35"/>
      <c r="AE39" s="35"/>
      <c r="AF39" s="36">
        <f aca="true" t="shared" si="15" ref="AF39:AF45">COUNTIF(U39:Z39,"&gt;0")+Q39</f>
        <v>0</v>
      </c>
      <c r="AG39" s="60"/>
      <c r="AJ39" s="231">
        <f t="shared" si="10"/>
        <v>0</v>
      </c>
    </row>
    <row r="40" spans="1:36" ht="28.5" customHeight="1">
      <c r="A40" s="21"/>
      <c r="D40" s="22"/>
      <c r="E40" s="22"/>
      <c r="F40" s="25"/>
      <c r="G40" s="23"/>
      <c r="H40" s="37"/>
      <c r="I40" s="37"/>
      <c r="J40" s="37"/>
      <c r="K40" s="37"/>
      <c r="L40" s="37"/>
      <c r="M40" s="37"/>
      <c r="N40" s="38">
        <f t="shared" si="11"/>
        <v>0</v>
      </c>
      <c r="O40" s="39"/>
      <c r="P40" s="38">
        <f aca="true" t="shared" si="16" ref="P40:P45">SUM(N40:O40)</f>
        <v>0</v>
      </c>
      <c r="Q40" s="135">
        <f t="shared" si="12"/>
        <v>0</v>
      </c>
      <c r="R40" s="60"/>
      <c r="S40" s="60"/>
      <c r="T40" s="30"/>
      <c r="U40" s="33"/>
      <c r="V40" s="33"/>
      <c r="W40" s="33"/>
      <c r="X40" s="33"/>
      <c r="Y40" s="33"/>
      <c r="Z40" s="33"/>
      <c r="AA40" s="34">
        <f t="shared" si="13"/>
        <v>0</v>
      </c>
      <c r="AB40" s="50"/>
      <c r="AC40" s="34">
        <f t="shared" si="14"/>
        <v>0</v>
      </c>
      <c r="AD40" s="35"/>
      <c r="AE40" s="35"/>
      <c r="AF40" s="36">
        <f t="shared" si="15"/>
        <v>0</v>
      </c>
      <c r="AG40" s="60"/>
      <c r="AJ40" s="231">
        <f t="shared" si="10"/>
        <v>0</v>
      </c>
    </row>
    <row r="41" spans="1:36" ht="28.5" customHeight="1">
      <c r="A41" s="21"/>
      <c r="D41" s="22"/>
      <c r="E41" s="22"/>
      <c r="F41" s="42"/>
      <c r="G41" s="23"/>
      <c r="H41" s="37"/>
      <c r="I41" s="37"/>
      <c r="J41" s="37"/>
      <c r="K41" s="37"/>
      <c r="L41" s="37"/>
      <c r="M41" s="37"/>
      <c r="N41" s="38">
        <f t="shared" si="11"/>
        <v>0</v>
      </c>
      <c r="O41" s="39"/>
      <c r="P41" s="38">
        <f t="shared" si="16"/>
        <v>0</v>
      </c>
      <c r="Q41" s="135">
        <f t="shared" si="12"/>
        <v>0</v>
      </c>
      <c r="R41" s="60"/>
      <c r="S41" s="60"/>
      <c r="T41" s="30"/>
      <c r="U41" s="33"/>
      <c r="V41" s="33"/>
      <c r="W41" s="33"/>
      <c r="X41" s="33"/>
      <c r="Y41" s="33"/>
      <c r="Z41" s="33"/>
      <c r="AA41" s="34">
        <f t="shared" si="13"/>
        <v>0</v>
      </c>
      <c r="AB41" s="50"/>
      <c r="AC41" s="34">
        <f t="shared" si="14"/>
        <v>0</v>
      </c>
      <c r="AD41" s="35"/>
      <c r="AE41" s="35"/>
      <c r="AF41" s="36">
        <f t="shared" si="15"/>
        <v>0</v>
      </c>
      <c r="AG41" s="60"/>
      <c r="AJ41" s="231">
        <f t="shared" si="10"/>
        <v>0</v>
      </c>
    </row>
    <row r="42" spans="1:36" ht="28.5" customHeight="1">
      <c r="A42" s="21"/>
      <c r="D42" s="22"/>
      <c r="E42" s="22"/>
      <c r="F42" s="42"/>
      <c r="G42" s="23"/>
      <c r="H42" s="37"/>
      <c r="I42" s="37"/>
      <c r="J42" s="37"/>
      <c r="K42" s="37"/>
      <c r="L42" s="37"/>
      <c r="M42" s="37"/>
      <c r="N42" s="38">
        <f t="shared" si="11"/>
        <v>0</v>
      </c>
      <c r="O42" s="39"/>
      <c r="P42" s="38">
        <f t="shared" si="16"/>
        <v>0</v>
      </c>
      <c r="Q42" s="135">
        <f t="shared" si="12"/>
        <v>0</v>
      </c>
      <c r="R42" s="60"/>
      <c r="S42" s="60"/>
      <c r="T42" s="30"/>
      <c r="U42" s="33"/>
      <c r="V42" s="33"/>
      <c r="W42" s="33"/>
      <c r="X42" s="33"/>
      <c r="Y42" s="33"/>
      <c r="Z42" s="33"/>
      <c r="AA42" s="34">
        <f t="shared" si="13"/>
        <v>0</v>
      </c>
      <c r="AB42" s="50"/>
      <c r="AC42" s="34">
        <f t="shared" si="14"/>
        <v>0</v>
      </c>
      <c r="AD42" s="35"/>
      <c r="AE42" s="35"/>
      <c r="AF42" s="36">
        <f t="shared" si="15"/>
        <v>0</v>
      </c>
      <c r="AG42" s="60"/>
      <c r="AJ42" s="231">
        <f t="shared" si="10"/>
        <v>0</v>
      </c>
    </row>
    <row r="43" spans="1:36" ht="28.5" customHeight="1">
      <c r="A43" s="21"/>
      <c r="D43" s="22"/>
      <c r="E43" s="22"/>
      <c r="F43" s="42"/>
      <c r="G43" s="23"/>
      <c r="H43" s="37"/>
      <c r="I43" s="37"/>
      <c r="J43" s="37"/>
      <c r="K43" s="37"/>
      <c r="L43" s="37"/>
      <c r="M43" s="37"/>
      <c r="N43" s="38">
        <f t="shared" si="11"/>
        <v>0</v>
      </c>
      <c r="O43" s="39"/>
      <c r="P43" s="38">
        <f t="shared" si="16"/>
        <v>0</v>
      </c>
      <c r="Q43" s="135">
        <f t="shared" si="12"/>
        <v>0</v>
      </c>
      <c r="R43" s="60"/>
      <c r="S43" s="60"/>
      <c r="T43" s="30"/>
      <c r="U43" s="33"/>
      <c r="V43" s="33"/>
      <c r="W43" s="33"/>
      <c r="X43" s="33"/>
      <c r="Y43" s="33"/>
      <c r="Z43" s="33"/>
      <c r="AA43" s="34">
        <f t="shared" si="13"/>
        <v>0</v>
      </c>
      <c r="AB43" s="50"/>
      <c r="AC43" s="34">
        <f t="shared" si="14"/>
        <v>0</v>
      </c>
      <c r="AD43" s="35"/>
      <c r="AE43" s="35"/>
      <c r="AF43" s="36">
        <f t="shared" si="15"/>
        <v>0</v>
      </c>
      <c r="AG43" s="60"/>
      <c r="AJ43" s="231">
        <f t="shared" si="10"/>
        <v>0</v>
      </c>
    </row>
    <row r="44" spans="1:36" ht="28.5" customHeight="1">
      <c r="A44" s="21"/>
      <c r="D44" s="22"/>
      <c r="E44" s="22"/>
      <c r="F44" s="42"/>
      <c r="G44" s="23"/>
      <c r="H44" s="37"/>
      <c r="I44" s="37"/>
      <c r="J44" s="37"/>
      <c r="K44" s="37"/>
      <c r="L44" s="37"/>
      <c r="M44" s="37"/>
      <c r="N44" s="38">
        <f t="shared" si="11"/>
        <v>0</v>
      </c>
      <c r="O44" s="39"/>
      <c r="P44" s="38">
        <f t="shared" si="16"/>
        <v>0</v>
      </c>
      <c r="Q44" s="135">
        <f t="shared" si="12"/>
        <v>0</v>
      </c>
      <c r="R44" s="60"/>
      <c r="S44" s="60"/>
      <c r="T44" s="30"/>
      <c r="U44" s="33"/>
      <c r="V44" s="33"/>
      <c r="W44" s="33"/>
      <c r="X44" s="33"/>
      <c r="Y44" s="33"/>
      <c r="Z44" s="33"/>
      <c r="AA44" s="34">
        <f t="shared" si="13"/>
        <v>0</v>
      </c>
      <c r="AB44" s="50"/>
      <c r="AC44" s="34">
        <f t="shared" si="14"/>
        <v>0</v>
      </c>
      <c r="AD44" s="35"/>
      <c r="AE44" s="35"/>
      <c r="AF44" s="36">
        <f t="shared" si="15"/>
        <v>0</v>
      </c>
      <c r="AG44" s="60"/>
      <c r="AJ44" s="231">
        <f>'Herren A'!P44-'Herren A'!AC44</f>
        <v>0</v>
      </c>
    </row>
    <row r="45" spans="1:36" ht="28.5" customHeight="1">
      <c r="A45" s="21"/>
      <c r="D45" s="22"/>
      <c r="E45" s="22"/>
      <c r="F45" s="42"/>
      <c r="G45" s="23"/>
      <c r="H45" s="37"/>
      <c r="I45" s="37"/>
      <c r="J45" s="37"/>
      <c r="K45" s="37"/>
      <c r="L45" s="37"/>
      <c r="M45" s="37"/>
      <c r="N45" s="38">
        <f t="shared" si="11"/>
        <v>0</v>
      </c>
      <c r="O45" s="39"/>
      <c r="P45" s="38">
        <f t="shared" si="16"/>
        <v>0</v>
      </c>
      <c r="Q45" s="135">
        <f t="shared" si="12"/>
        <v>0</v>
      </c>
      <c r="R45" s="60"/>
      <c r="S45" s="60"/>
      <c r="T45" s="30"/>
      <c r="U45" s="33"/>
      <c r="V45" s="33"/>
      <c r="W45" s="33"/>
      <c r="X45" s="33"/>
      <c r="Y45" s="33"/>
      <c r="Z45" s="33"/>
      <c r="AA45" s="34">
        <f t="shared" si="13"/>
        <v>0</v>
      </c>
      <c r="AB45" s="50"/>
      <c r="AC45" s="34">
        <f t="shared" si="14"/>
        <v>0</v>
      </c>
      <c r="AD45" s="35"/>
      <c r="AE45" s="35"/>
      <c r="AF45" s="36">
        <f t="shared" si="15"/>
        <v>0</v>
      </c>
      <c r="AG45" s="60"/>
      <c r="AJ45" s="231">
        <f>'Herren A'!P45-'Herren A'!AC45</f>
        <v>0</v>
      </c>
    </row>
    <row r="46" spans="6:36" ht="12.75">
      <c r="F46" s="42"/>
      <c r="AJ46" s="231">
        <f>'Herren A'!P46-'Herren A'!AC46</f>
        <v>0</v>
      </c>
    </row>
    <row r="47" spans="6:36" ht="12.75">
      <c r="F47" s="42"/>
      <c r="AJ47" s="231">
        <f>'Herren A'!P47-'Herren A'!AC47</f>
        <v>0</v>
      </c>
    </row>
    <row r="48" spans="6:36" ht="12.75">
      <c r="F48" s="42"/>
      <c r="AJ48" s="231">
        <f>'Herren A'!P48-'Herren A'!AC48</f>
        <v>0</v>
      </c>
    </row>
    <row r="49" spans="6:36" ht="12.75">
      <c r="F49" s="42"/>
      <c r="AJ49" s="231">
        <f>'Herren A'!P49-'Herren A'!AC49</f>
        <v>0</v>
      </c>
    </row>
    <row r="50" spans="6:36" ht="12.75">
      <c r="F50" s="42"/>
      <c r="AJ50" s="231">
        <f>'Herren A'!P50-'Herren A'!AC50</f>
        <v>0</v>
      </c>
    </row>
    <row r="51" spans="6:36" ht="12.75">
      <c r="F51" s="42"/>
      <c r="AJ51" s="231">
        <f>'Herren A'!P51-'Herren A'!AC51</f>
        <v>0</v>
      </c>
    </row>
    <row r="52" spans="6:36" ht="12.75">
      <c r="F52" s="42"/>
      <c r="AJ52" s="231">
        <f>'Herren A'!P52-'Herren A'!AC52</f>
        <v>0</v>
      </c>
    </row>
    <row r="53" spans="6:36" ht="12.75">
      <c r="F53" s="42"/>
      <c r="AJ53" s="231">
        <f>'Herren A'!P53-'Herren A'!AC53</f>
        <v>0</v>
      </c>
    </row>
    <row r="54" spans="6:36" ht="12.75">
      <c r="F54" s="42"/>
      <c r="AJ54" s="231">
        <f>'Herren A'!P54-'Herren A'!AC54</f>
        <v>0</v>
      </c>
    </row>
    <row r="55" spans="6:36" ht="12.75">
      <c r="F55" s="42"/>
      <c r="AJ55" s="231">
        <f>'Herren A'!P55-'Herren A'!AC55</f>
        <v>0</v>
      </c>
    </row>
    <row r="56" ht="12.75">
      <c r="AJ56" s="231">
        <f>'Herren A'!P56-'Herren A'!AC56</f>
        <v>0</v>
      </c>
    </row>
    <row r="57" ht="12.75">
      <c r="AJ57" s="231">
        <f>'Herren A'!P57-'Herren A'!AC57</f>
        <v>0</v>
      </c>
    </row>
    <row r="58" ht="12.75">
      <c r="AJ58" s="231">
        <f>'Herren A'!P58-'Herren A'!AC58</f>
        <v>0</v>
      </c>
    </row>
    <row r="59" ht="12.75">
      <c r="AJ59" s="231">
        <f>'Herren A'!P59-'Herren A'!AC59</f>
        <v>0</v>
      </c>
    </row>
    <row r="60" ht="12.75">
      <c r="AJ60" s="231">
        <f>'Herren A'!P60-'Herren A'!AC60</f>
        <v>0</v>
      </c>
    </row>
    <row r="61" ht="12.75">
      <c r="AJ61" s="231">
        <f>'Herren A'!P61-'Herren A'!AC61</f>
        <v>0</v>
      </c>
    </row>
    <row r="62" ht="12.75">
      <c r="AJ62" s="231">
        <f>'Herren A'!P62-'Herren A'!AC62</f>
        <v>0</v>
      </c>
    </row>
    <row r="63" ht="12.75">
      <c r="AJ63" s="231">
        <f>'Herren A'!P63-'Herren A'!AC63</f>
        <v>0</v>
      </c>
    </row>
  </sheetData>
  <mergeCells count="3">
    <mergeCell ref="A3:AD3"/>
    <mergeCell ref="A4:AD4"/>
    <mergeCell ref="H6:Q6"/>
  </mergeCells>
  <conditionalFormatting sqref="AG39:AG45 U14:Z45 AH14:AH38 H14:M45 R14:R45 S39:S45">
    <cfRule type="cellIs" priority="1" dxfId="0" operator="greaterThanOrEqual" stopIfTrue="1">
      <formula>200</formula>
    </cfRule>
  </conditionalFormatting>
  <printOptions horizontalCentered="1"/>
  <pageMargins left="0.1968503937007874" right="0.1968503937007874" top="0.8661417322834646" bottom="0.3937007874015748" header="0.86" footer="0.4"/>
  <pageSetup horizontalDpi="300" verticalDpi="300" orientation="landscape" paperSize="9" scale="59" r:id="rId1"/>
  <headerFooter alignWithMargins="0">
    <oddFooter>&amp;LSeite &amp;P von &amp;N&amp;CAuswertung: ABV Hallstadt
www.ABV-Raubritter.de&amp;Rdatum:&amp;D&amp;T</oddFooter>
  </headerFooter>
  <rowBreaks count="1" manualBreakCount="1">
    <brk id="31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B35"/>
  <sheetViews>
    <sheetView zoomScale="75" zoomScaleNormal="75" zoomScaleSheetLayoutView="100" workbookViewId="0" topLeftCell="A1">
      <selection activeCell="A14" sqref="A14"/>
    </sheetView>
  </sheetViews>
  <sheetFormatPr defaultColWidth="11.421875" defaultRowHeight="12.75"/>
  <cols>
    <col min="1" max="1" width="2.7109375" style="161" customWidth="1"/>
    <col min="2" max="2" width="3.7109375" style="161" customWidth="1"/>
    <col min="3" max="4" width="10.7109375" style="161" customWidth="1"/>
    <col min="5" max="5" width="5.7109375" style="161" customWidth="1"/>
    <col min="6" max="6" width="10.7109375" style="161" customWidth="1"/>
    <col min="7" max="7" width="10.57421875" style="161" customWidth="1"/>
    <col min="8" max="8" width="6.8515625" style="68" customWidth="1"/>
    <col min="9" max="9" width="6.8515625" style="161" customWidth="1"/>
    <col min="10" max="10" width="6.8515625" style="68" customWidth="1"/>
    <col min="11" max="12" width="6.8515625" style="161" customWidth="1"/>
    <col min="13" max="13" width="6.8515625" style="68" customWidth="1"/>
    <col min="14" max="14" width="2.140625" style="68" customWidth="1"/>
    <col min="15" max="15" width="5.57421875" style="68" customWidth="1"/>
    <col min="16" max="17" width="5.7109375" style="161" customWidth="1"/>
    <col min="18" max="21" width="6.8515625" style="161" customWidth="1"/>
    <col min="22" max="22" width="6.8515625" style="68" customWidth="1"/>
    <col min="23" max="16384" width="11.421875" style="161" customWidth="1"/>
  </cols>
  <sheetData>
    <row r="1" spans="1:22" ht="13.5" thickBot="1">
      <c r="A1" s="159"/>
      <c r="B1" s="159"/>
      <c r="C1" s="159"/>
      <c r="D1" s="159"/>
      <c r="E1" s="159"/>
      <c r="F1" s="159"/>
      <c r="G1" s="159"/>
      <c r="H1" s="160"/>
      <c r="I1" s="159"/>
      <c r="J1" s="160"/>
      <c r="K1" s="159"/>
      <c r="L1" s="159"/>
      <c r="M1" s="160"/>
      <c r="N1" s="160"/>
      <c r="O1" s="160"/>
      <c r="P1" s="159"/>
      <c r="Q1" s="159"/>
      <c r="R1" s="159"/>
      <c r="S1" s="159"/>
      <c r="T1" s="159"/>
      <c r="U1" s="159"/>
      <c r="V1" s="160"/>
    </row>
    <row r="2" spans="1:106" ht="9" customHeight="1" thickTop="1">
      <c r="A2" s="162"/>
      <c r="B2" s="162"/>
      <c r="C2" s="163"/>
      <c r="D2" s="163"/>
      <c r="E2" s="164"/>
      <c r="F2" s="164"/>
      <c r="G2" s="165"/>
      <c r="H2" s="67"/>
      <c r="I2" s="165"/>
      <c r="J2" s="165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6"/>
      <c r="V2" s="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</row>
    <row r="3" spans="1:106" ht="18" customHeight="1">
      <c r="A3" s="241" t="str">
        <f>'Herren A'!A3:AG3</f>
        <v>Bayerisches Ranglistenturnier 2009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</row>
    <row r="4" spans="1:22" ht="15.75" customHeight="1">
      <c r="A4" s="281" t="s">
        <v>0</v>
      </c>
      <c r="B4" s="28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15" ht="15.75" customHeight="1">
      <c r="A5" s="162"/>
      <c r="B5" s="162"/>
      <c r="C5" s="163"/>
      <c r="D5" s="163"/>
      <c r="E5" s="170"/>
      <c r="F5" s="170"/>
      <c r="G5" s="170"/>
      <c r="H5" s="170"/>
      <c r="I5" s="163"/>
      <c r="J5" s="163"/>
      <c r="K5" s="163"/>
      <c r="L5" s="163"/>
      <c r="M5" s="163"/>
      <c r="N5" s="163"/>
      <c r="O5" s="163"/>
    </row>
    <row r="6" spans="1:22" ht="27" customHeight="1">
      <c r="A6" s="171" t="str">
        <f>'Herren A'!A7</f>
        <v>26.-28. Juni 2009</v>
      </c>
      <c r="B6" s="171"/>
      <c r="C6" s="172"/>
      <c r="D6" s="172"/>
      <c r="E6" s="171"/>
      <c r="F6" s="173"/>
      <c r="G6" s="272" t="s">
        <v>31</v>
      </c>
      <c r="H6" s="273"/>
      <c r="I6" s="273"/>
      <c r="J6" s="273"/>
      <c r="K6" s="273"/>
      <c r="L6" s="273"/>
      <c r="M6" s="273"/>
      <c r="N6" s="273"/>
      <c r="O6" s="169"/>
      <c r="V6" s="174" t="s">
        <v>63</v>
      </c>
    </row>
    <row r="7" spans="1:22" ht="9" customHeight="1" thickBot="1">
      <c r="A7" s="175"/>
      <c r="B7" s="175"/>
      <c r="C7" s="176"/>
      <c r="D7" s="176"/>
      <c r="E7" s="159"/>
      <c r="F7" s="159"/>
      <c r="G7" s="159"/>
      <c r="H7" s="159"/>
      <c r="I7" s="176"/>
      <c r="J7" s="176"/>
      <c r="K7" s="176"/>
      <c r="L7" s="176"/>
      <c r="M7" s="159"/>
      <c r="N7" s="159"/>
      <c r="O7" s="159"/>
      <c r="P7" s="159"/>
      <c r="Q7" s="159"/>
      <c r="R7" s="159"/>
      <c r="S7" s="159"/>
      <c r="T7" s="159"/>
      <c r="U7" s="159"/>
      <c r="V7" s="160"/>
    </row>
    <row r="8" spans="1:15" ht="9" customHeight="1" thickTop="1">
      <c r="A8" s="162"/>
      <c r="B8" s="162"/>
      <c r="C8" s="163"/>
      <c r="D8" s="163"/>
      <c r="E8" s="168"/>
      <c r="F8" s="168"/>
      <c r="G8" s="168"/>
      <c r="H8" s="168"/>
      <c r="I8" s="177"/>
      <c r="J8" s="177"/>
      <c r="K8" s="177"/>
      <c r="L8" s="177"/>
      <c r="M8" s="168"/>
      <c r="N8" s="168"/>
      <c r="O8" s="168"/>
    </row>
    <row r="9" spans="1:15" ht="24" customHeight="1">
      <c r="A9" s="178"/>
      <c r="B9" s="178"/>
      <c r="C9" s="169"/>
      <c r="D9" s="169"/>
      <c r="E9" s="179"/>
      <c r="F9" s="173"/>
      <c r="G9" s="173"/>
      <c r="H9" s="274" t="s">
        <v>546</v>
      </c>
      <c r="I9" s="274"/>
      <c r="J9" s="274"/>
      <c r="K9" s="274"/>
      <c r="L9" s="274"/>
      <c r="M9" s="173"/>
      <c r="N9" s="169"/>
      <c r="O9" s="169"/>
    </row>
    <row r="10" spans="1:22" ht="8.25" customHeight="1" thickBot="1">
      <c r="A10" s="175"/>
      <c r="B10" s="175"/>
      <c r="C10" s="176"/>
      <c r="D10" s="176"/>
      <c r="E10" s="159"/>
      <c r="F10" s="159"/>
      <c r="G10" s="159"/>
      <c r="H10" s="159"/>
      <c r="I10" s="176"/>
      <c r="J10" s="176"/>
      <c r="K10" s="176"/>
      <c r="L10" s="176"/>
      <c r="M10" s="159"/>
      <c r="N10" s="159"/>
      <c r="O10" s="159"/>
      <c r="P10" s="159"/>
      <c r="Q10" s="159"/>
      <c r="R10" s="159"/>
      <c r="S10" s="159"/>
      <c r="T10" s="159"/>
      <c r="U10" s="159"/>
      <c r="V10" s="160"/>
    </row>
    <row r="11" spans="3:18" ht="27" customHeight="1" thickBot="1" thickTop="1">
      <c r="C11" s="180"/>
      <c r="D11" s="180"/>
      <c r="R11" s="222"/>
    </row>
    <row r="12" spans="14:29" ht="16.5" customHeight="1" thickBot="1">
      <c r="N12" s="181"/>
      <c r="O12" s="275" t="s">
        <v>56</v>
      </c>
      <c r="P12" s="276"/>
      <c r="Q12" s="276"/>
      <c r="R12" s="276"/>
      <c r="S12" s="224"/>
      <c r="T12" s="182"/>
      <c r="U12" s="168"/>
      <c r="W12" s="158"/>
      <c r="X12" s="183"/>
      <c r="Y12" s="183"/>
      <c r="Z12" s="183"/>
      <c r="AA12" s="183"/>
      <c r="AB12" s="168"/>
      <c r="AC12" s="168"/>
    </row>
    <row r="13" spans="3:29" ht="16.5" customHeight="1">
      <c r="C13" s="168"/>
      <c r="D13" s="168"/>
      <c r="E13" s="168"/>
      <c r="F13" s="168"/>
      <c r="G13" s="168"/>
      <c r="H13" s="158"/>
      <c r="I13" s="168"/>
      <c r="J13" s="184"/>
      <c r="N13" s="245" t="str">
        <f>C30</f>
        <v>Weber</v>
      </c>
      <c r="O13" s="244"/>
      <c r="P13" s="246"/>
      <c r="Q13" s="244" t="str">
        <f>D30</f>
        <v>Wolfgang</v>
      </c>
      <c r="R13" s="277"/>
      <c r="S13" s="223">
        <v>212</v>
      </c>
      <c r="T13" s="157">
        <v>221</v>
      </c>
      <c r="U13" s="155">
        <f>S13+T13</f>
        <v>433</v>
      </c>
      <c r="V13" s="184" t="s">
        <v>61</v>
      </c>
      <c r="W13" s="184"/>
      <c r="X13" s="168"/>
      <c r="Y13" s="158"/>
      <c r="Z13" s="158"/>
      <c r="AA13" s="158"/>
      <c r="AB13" s="184"/>
      <c r="AC13" s="168"/>
    </row>
    <row r="14" spans="3:29" ht="16.5" customHeight="1" thickBot="1">
      <c r="C14" s="185"/>
      <c r="D14" s="185"/>
      <c r="E14" s="167"/>
      <c r="F14" s="167"/>
      <c r="G14" s="167"/>
      <c r="H14" s="184"/>
      <c r="I14" s="167"/>
      <c r="J14" s="184"/>
      <c r="N14" s="247" t="str">
        <f>I17</f>
        <v>Gürz</v>
      </c>
      <c r="O14" s="248"/>
      <c r="P14" s="249"/>
      <c r="Q14" s="248" t="str">
        <f>K17</f>
        <v>Wolfgang</v>
      </c>
      <c r="R14" s="278"/>
      <c r="S14" s="156">
        <v>206</v>
      </c>
      <c r="T14" s="155">
        <v>161</v>
      </c>
      <c r="U14" s="155">
        <f>S14+T14</f>
        <v>367</v>
      </c>
      <c r="V14" s="184" t="s">
        <v>60</v>
      </c>
      <c r="W14" s="184"/>
      <c r="X14" s="168"/>
      <c r="Y14" s="158"/>
      <c r="Z14" s="158"/>
      <c r="AA14" s="158"/>
      <c r="AB14" s="167"/>
      <c r="AC14" s="168"/>
    </row>
    <row r="15" spans="3:29" ht="16.5" customHeight="1" thickBot="1">
      <c r="C15" s="168"/>
      <c r="D15" s="168"/>
      <c r="E15" s="167"/>
      <c r="F15" s="167"/>
      <c r="G15" s="167"/>
      <c r="H15" s="186"/>
      <c r="I15" s="187"/>
      <c r="J15" s="188"/>
      <c r="K15" s="188" t="s">
        <v>54</v>
      </c>
      <c r="L15" s="188"/>
      <c r="M15" s="189"/>
      <c r="N15" s="184"/>
      <c r="O15" s="158"/>
      <c r="W15" s="183"/>
      <c r="X15" s="167"/>
      <c r="Y15" s="184"/>
      <c r="Z15" s="184"/>
      <c r="AA15" s="158"/>
      <c r="AB15" s="168"/>
      <c r="AC15" s="168"/>
    </row>
    <row r="16" spans="3:29" ht="16.5" customHeight="1">
      <c r="C16" s="168"/>
      <c r="D16" s="168"/>
      <c r="E16" s="167"/>
      <c r="F16" s="167"/>
      <c r="G16" s="167"/>
      <c r="H16" s="184"/>
      <c r="I16" s="243" t="str">
        <f>C31</f>
        <v>Tscharke</v>
      </c>
      <c r="J16" s="244"/>
      <c r="K16" s="244" t="str">
        <f>D31</f>
        <v>Uwe</v>
      </c>
      <c r="L16" s="244"/>
      <c r="M16" s="190">
        <v>234</v>
      </c>
      <c r="N16" s="282" t="s">
        <v>59</v>
      </c>
      <c r="O16" s="262"/>
      <c r="W16" s="184"/>
      <c r="X16" s="167"/>
      <c r="Y16" s="184"/>
      <c r="Z16" s="184"/>
      <c r="AA16" s="158"/>
      <c r="AB16" s="168"/>
      <c r="AC16" s="168"/>
    </row>
    <row r="17" spans="3:29" ht="16.5" customHeight="1" thickBot="1">
      <c r="C17" s="168"/>
      <c r="D17" s="168"/>
      <c r="E17" s="167"/>
      <c r="F17" s="167"/>
      <c r="G17" s="167"/>
      <c r="H17" s="184"/>
      <c r="I17" s="280" t="str">
        <f>F20</f>
        <v>Gürz</v>
      </c>
      <c r="J17" s="248"/>
      <c r="K17" s="248" t="str">
        <f>G20</f>
        <v>Wolfgang</v>
      </c>
      <c r="L17" s="248"/>
      <c r="M17" s="154">
        <v>247</v>
      </c>
      <c r="W17" s="158"/>
      <c r="X17" s="167"/>
      <c r="Y17" s="184"/>
      <c r="Z17" s="184"/>
      <c r="AA17" s="158"/>
      <c r="AB17" s="168"/>
      <c r="AC17" s="168"/>
    </row>
    <row r="18" spans="3:29" ht="16.5" customHeight="1" thickBot="1">
      <c r="C18" s="168"/>
      <c r="D18" s="168"/>
      <c r="E18" s="167"/>
      <c r="F18" s="192" t="s">
        <v>53</v>
      </c>
      <c r="G18" s="193"/>
      <c r="H18" s="194"/>
      <c r="I18" s="167"/>
      <c r="J18" s="184"/>
      <c r="K18" s="167"/>
      <c r="L18" s="167"/>
      <c r="M18" s="184"/>
      <c r="N18" s="184"/>
      <c r="O18" s="158"/>
      <c r="W18" s="168"/>
      <c r="X18" s="168"/>
      <c r="Y18" s="168"/>
      <c r="Z18" s="168"/>
      <c r="AA18" s="168"/>
      <c r="AB18" s="168"/>
      <c r="AC18" s="168"/>
    </row>
    <row r="19" spans="3:15" ht="16.5" customHeight="1">
      <c r="C19" s="168"/>
      <c r="D19" s="168"/>
      <c r="E19" s="167"/>
      <c r="F19" s="236" t="str">
        <f>C32</f>
        <v>Fischbach</v>
      </c>
      <c r="G19" s="184" t="str">
        <f>D32</f>
        <v>Max</v>
      </c>
      <c r="H19" s="190">
        <v>175</v>
      </c>
      <c r="I19" s="167" t="s">
        <v>57</v>
      </c>
      <c r="J19" s="184"/>
      <c r="K19" s="167"/>
      <c r="L19" s="167"/>
      <c r="M19" s="184"/>
      <c r="N19" s="184"/>
      <c r="O19" s="158"/>
    </row>
    <row r="20" spans="1:15" ht="16.5" customHeight="1" thickBot="1">
      <c r="A20" s="195"/>
      <c r="B20" s="195"/>
      <c r="C20" s="168"/>
      <c r="D20" s="168"/>
      <c r="E20" s="167"/>
      <c r="F20" s="233" t="str">
        <f>C22</f>
        <v>Gürz</v>
      </c>
      <c r="G20" s="235" t="str">
        <f>D22</f>
        <v>Wolfgang</v>
      </c>
      <c r="H20" s="155">
        <v>230</v>
      </c>
      <c r="J20" s="184"/>
      <c r="K20" s="167"/>
      <c r="L20" s="196"/>
      <c r="M20" s="184"/>
      <c r="N20" s="184"/>
      <c r="O20" s="158"/>
    </row>
    <row r="21" spans="3:15" ht="16.5" customHeight="1" thickBot="1">
      <c r="C21" s="192" t="s">
        <v>55</v>
      </c>
      <c r="D21" s="193"/>
      <c r="E21" s="194"/>
      <c r="F21" s="167"/>
      <c r="G21" s="167"/>
      <c r="H21" s="184"/>
      <c r="I21" s="167"/>
      <c r="J21" s="184"/>
      <c r="K21" s="167"/>
      <c r="L21" s="167"/>
      <c r="M21" s="184"/>
      <c r="N21" s="184"/>
      <c r="O21" s="158"/>
    </row>
    <row r="22" spans="3:15" ht="16.5" customHeight="1">
      <c r="C22" s="236" t="str">
        <f>C33</f>
        <v>Gürz</v>
      </c>
      <c r="D22" s="184" t="str">
        <f>D33</f>
        <v>Wolfgang</v>
      </c>
      <c r="E22" s="190">
        <v>276</v>
      </c>
      <c r="G22" s="167"/>
      <c r="H22" s="184"/>
      <c r="I22" s="167"/>
      <c r="J22" s="184"/>
      <c r="K22" s="167"/>
      <c r="L22" s="167"/>
      <c r="M22" s="184"/>
      <c r="N22" s="184"/>
      <c r="O22" s="184"/>
    </row>
    <row r="23" spans="3:15" ht="16.5" customHeight="1" thickBot="1">
      <c r="C23" s="233" t="str">
        <f>C34</f>
        <v>Albrecht</v>
      </c>
      <c r="D23" s="235" t="str">
        <f>D34</f>
        <v>Marcus</v>
      </c>
      <c r="E23" s="155">
        <v>233</v>
      </c>
      <c r="F23" s="167" t="s">
        <v>58</v>
      </c>
      <c r="H23" s="184"/>
      <c r="I23" s="167"/>
      <c r="J23" s="184"/>
      <c r="K23" s="167"/>
      <c r="L23" s="167"/>
      <c r="M23" s="184"/>
      <c r="N23" s="184"/>
      <c r="O23" s="158"/>
    </row>
    <row r="24" spans="1:15" ht="16.5" customHeight="1">
      <c r="A24" s="197"/>
      <c r="B24" s="197"/>
      <c r="C24" s="198"/>
      <c r="D24" s="198"/>
      <c r="E24" s="198"/>
      <c r="F24" s="199"/>
      <c r="G24" s="199"/>
      <c r="H24" s="199"/>
      <c r="I24" s="197"/>
      <c r="J24" s="197"/>
      <c r="K24" s="197"/>
      <c r="L24" s="197"/>
      <c r="M24" s="197"/>
      <c r="N24" s="197"/>
      <c r="O24" s="197"/>
    </row>
    <row r="25" spans="13:15" ht="16.5" customHeight="1">
      <c r="M25" s="165"/>
      <c r="N25" s="199"/>
      <c r="O25" s="199"/>
    </row>
    <row r="26" spans="3:13" ht="16.5" customHeight="1">
      <c r="C26" s="279" t="s">
        <v>24</v>
      </c>
      <c r="D26" s="279"/>
      <c r="E26" s="239"/>
      <c r="F26" s="239"/>
      <c r="G26" s="239"/>
      <c r="H26" s="239"/>
      <c r="I26" s="239"/>
      <c r="J26" s="197"/>
      <c r="K26" s="197"/>
      <c r="L26" s="197"/>
      <c r="M26" s="197"/>
    </row>
    <row r="27" spans="3:13" ht="16.5" customHeight="1">
      <c r="C27" s="153"/>
      <c r="D27" s="153"/>
      <c r="E27" s="68"/>
      <c r="F27" s="68"/>
      <c r="G27" s="68"/>
      <c r="I27" s="68"/>
      <c r="J27" s="197"/>
      <c r="K27" s="197"/>
      <c r="L27" s="197"/>
      <c r="M27" s="197"/>
    </row>
    <row r="28" spans="1:20" ht="16.5" customHeight="1">
      <c r="A28" s="240" t="s">
        <v>572</v>
      </c>
      <c r="B28" s="240"/>
      <c r="C28" s="67" t="s">
        <v>574</v>
      </c>
      <c r="D28" s="153"/>
      <c r="E28" s="68"/>
      <c r="F28" s="68"/>
      <c r="G28" s="68" t="s">
        <v>576</v>
      </c>
      <c r="H28" s="68" t="s">
        <v>575</v>
      </c>
      <c r="I28" s="200" t="s">
        <v>132</v>
      </c>
      <c r="J28" s="200" t="s">
        <v>133</v>
      </c>
      <c r="K28" s="200" t="s">
        <v>134</v>
      </c>
      <c r="L28" s="200" t="s">
        <v>135</v>
      </c>
      <c r="M28" s="200" t="s">
        <v>136</v>
      </c>
      <c r="O28" s="68" t="s">
        <v>573</v>
      </c>
      <c r="P28" s="201" t="s">
        <v>131</v>
      </c>
      <c r="Q28" s="239" t="s">
        <v>560</v>
      </c>
      <c r="R28" s="239"/>
      <c r="S28" s="68" t="s">
        <v>51</v>
      </c>
      <c r="T28" s="68"/>
    </row>
    <row r="29" spans="9:19" ht="16.5" customHeight="1">
      <c r="I29" s="68"/>
      <c r="J29" s="161"/>
      <c r="M29" s="161"/>
      <c r="N29" s="158"/>
      <c r="P29" s="169"/>
      <c r="Q29" s="169"/>
      <c r="R29" s="169"/>
      <c r="S29" s="169"/>
    </row>
    <row r="30" spans="1:22" ht="16.5" customHeight="1">
      <c r="A30" s="202" t="s">
        <v>2</v>
      </c>
      <c r="B30" s="203" t="str">
        <f>'Herren A'!B14</f>
        <v>A</v>
      </c>
      <c r="C30" s="203" t="str">
        <f>'Herren A'!D14</f>
        <v>Weber</v>
      </c>
      <c r="D30" s="204" t="str">
        <f>'Herren A'!E14</f>
        <v>Wolfgang</v>
      </c>
      <c r="E30" s="204"/>
      <c r="F30" s="205"/>
      <c r="G30" s="256">
        <f>'Herren A'!AF14</f>
        <v>2847</v>
      </c>
      <c r="H30" s="250">
        <f>'Herren A'!AD14</f>
        <v>12</v>
      </c>
      <c r="I30" s="186"/>
      <c r="J30" s="186"/>
      <c r="K30" s="186"/>
      <c r="L30" s="251">
        <f>S13</f>
        <v>212</v>
      </c>
      <c r="M30" s="251">
        <f>T13</f>
        <v>221</v>
      </c>
      <c r="N30" s="186"/>
      <c r="O30" s="251"/>
      <c r="P30" s="251">
        <f>COUNTIF(I30:M30,"&gt;0")+H30</f>
        <v>14</v>
      </c>
      <c r="Q30" s="270">
        <f>G30+SUM(I30:O30)</f>
        <v>3280</v>
      </c>
      <c r="R30" s="271"/>
      <c r="S30" s="252">
        <f>Q30/P30</f>
        <v>234.28571428571428</v>
      </c>
      <c r="T30" s="257"/>
      <c r="U30" s="258" t="s">
        <v>2</v>
      </c>
      <c r="V30" s="254" t="s">
        <v>142</v>
      </c>
    </row>
    <row r="31" spans="1:22" ht="16.5" customHeight="1">
      <c r="A31" s="202" t="s">
        <v>5</v>
      </c>
      <c r="B31" s="203" t="str">
        <f>'Herren A'!B15</f>
        <v>A</v>
      </c>
      <c r="C31" s="203" t="str">
        <f>'Herren A'!D15</f>
        <v>Tscharke</v>
      </c>
      <c r="D31" s="204" t="str">
        <f>'Herren A'!E15</f>
        <v>Uwe</v>
      </c>
      <c r="E31" s="204"/>
      <c r="F31" s="205"/>
      <c r="G31" s="256">
        <f>'Herren A'!AF15</f>
        <v>2697</v>
      </c>
      <c r="H31" s="250">
        <f>'Herren A'!AD15</f>
        <v>12</v>
      </c>
      <c r="I31" s="186"/>
      <c r="J31" s="186"/>
      <c r="K31" s="251">
        <f>M16</f>
        <v>234</v>
      </c>
      <c r="L31" s="253">
        <f>T14</f>
        <v>161</v>
      </c>
      <c r="M31" s="251"/>
      <c r="N31" s="186"/>
      <c r="O31" s="251"/>
      <c r="P31" s="251">
        <f>COUNTIF(I31:M31,"&gt;0")+H31</f>
        <v>14</v>
      </c>
      <c r="Q31" s="270">
        <f>G31+SUM(I31:O31)</f>
        <v>3092</v>
      </c>
      <c r="R31" s="271"/>
      <c r="S31" s="252">
        <f>Q31/P31</f>
        <v>220.85714285714286</v>
      </c>
      <c r="T31" s="186"/>
      <c r="U31" s="258" t="s">
        <v>6</v>
      </c>
      <c r="V31" s="254" t="s">
        <v>142</v>
      </c>
    </row>
    <row r="32" spans="1:22" ht="16.5" customHeight="1">
      <c r="A32" s="202" t="s">
        <v>6</v>
      </c>
      <c r="B32" s="203" t="str">
        <f>'Herren A'!B16</f>
        <v>A</v>
      </c>
      <c r="C32" s="203" t="str">
        <f>'Herren A'!D16</f>
        <v>Fischbach</v>
      </c>
      <c r="D32" s="204" t="str">
        <f>'Herren A'!E16</f>
        <v>Max</v>
      </c>
      <c r="E32" s="204"/>
      <c r="F32" s="205"/>
      <c r="G32" s="256">
        <f>'Herren A'!AF16</f>
        <v>2629</v>
      </c>
      <c r="H32" s="250">
        <f>'Herren A'!AD16</f>
        <v>12</v>
      </c>
      <c r="I32" s="186"/>
      <c r="J32" s="251">
        <f>H19</f>
        <v>175</v>
      </c>
      <c r="K32" s="251"/>
      <c r="L32" s="251"/>
      <c r="M32" s="251"/>
      <c r="N32" s="186"/>
      <c r="O32" s="251"/>
      <c r="P32" s="251">
        <f>COUNTIF(I32:M32,"&gt;0")+H32</f>
        <v>13</v>
      </c>
      <c r="Q32" s="270">
        <f>G32+SUM(I32:O32)</f>
        <v>2804</v>
      </c>
      <c r="R32" s="271"/>
      <c r="S32" s="252">
        <f>Q32/P32</f>
        <v>215.69230769230768</v>
      </c>
      <c r="T32" s="186"/>
      <c r="U32" s="258" t="s">
        <v>7</v>
      </c>
      <c r="V32" s="254" t="s">
        <v>142</v>
      </c>
    </row>
    <row r="33" spans="1:22" ht="16.5" customHeight="1">
      <c r="A33" s="202" t="s">
        <v>7</v>
      </c>
      <c r="B33" s="203" t="str">
        <f>'Herren A'!B17</f>
        <v>A</v>
      </c>
      <c r="C33" s="203" t="str">
        <f>'Herren A'!D17</f>
        <v>Gürz</v>
      </c>
      <c r="D33" s="204" t="str">
        <f>'Herren A'!E17</f>
        <v>Wolfgang</v>
      </c>
      <c r="E33" s="204"/>
      <c r="F33" s="205"/>
      <c r="G33" s="256">
        <f>'Herren A'!AF17</f>
        <v>2541</v>
      </c>
      <c r="H33" s="250">
        <f>'Herren A'!AD17</f>
        <v>12</v>
      </c>
      <c r="I33" s="251">
        <f>E22</f>
        <v>276</v>
      </c>
      <c r="J33" s="251">
        <f>H20</f>
        <v>230</v>
      </c>
      <c r="K33" s="251">
        <f>M17</f>
        <v>247</v>
      </c>
      <c r="L33" s="251">
        <f>S14</f>
        <v>206</v>
      </c>
      <c r="M33" s="251">
        <f>T14</f>
        <v>161</v>
      </c>
      <c r="N33" s="186"/>
      <c r="O33" s="251"/>
      <c r="P33" s="251">
        <f>COUNTIF(I33:M33,"&gt;0")+H33</f>
        <v>17</v>
      </c>
      <c r="Q33" s="270">
        <f>G33+SUM(I33:O33)</f>
        <v>3661</v>
      </c>
      <c r="R33" s="271"/>
      <c r="S33" s="252">
        <f>Q33/P33</f>
        <v>215.35294117647058</v>
      </c>
      <c r="T33" s="186"/>
      <c r="U33" s="258" t="s">
        <v>5</v>
      </c>
      <c r="V33" s="254" t="s">
        <v>142</v>
      </c>
    </row>
    <row r="34" spans="1:22" ht="16.5" customHeight="1">
      <c r="A34" s="202" t="s">
        <v>8</v>
      </c>
      <c r="B34" s="203" t="str">
        <f>'Herren A'!B18</f>
        <v>A</v>
      </c>
      <c r="C34" s="203" t="str">
        <f>'Herren A'!D18</f>
        <v>Albrecht</v>
      </c>
      <c r="D34" s="204" t="str">
        <f>'Herren A'!E18</f>
        <v>Marcus</v>
      </c>
      <c r="E34" s="204"/>
      <c r="F34" s="205"/>
      <c r="G34" s="256">
        <f>'Herren A'!AF18</f>
        <v>2523</v>
      </c>
      <c r="H34" s="250">
        <f>'Herren A'!AD18</f>
        <v>12</v>
      </c>
      <c r="I34" s="251">
        <f>E23</f>
        <v>233</v>
      </c>
      <c r="J34" s="251"/>
      <c r="K34" s="251"/>
      <c r="L34" s="251"/>
      <c r="M34" s="251"/>
      <c r="N34" s="186"/>
      <c r="O34" s="251"/>
      <c r="P34" s="251">
        <f>COUNTIF(I34:M34,"&gt;0")+H34</f>
        <v>13</v>
      </c>
      <c r="Q34" s="270">
        <f>G34+SUM(I34:O34)</f>
        <v>2756</v>
      </c>
      <c r="R34" s="271"/>
      <c r="S34" s="252">
        <f>Q34/P34</f>
        <v>212</v>
      </c>
      <c r="T34" s="186"/>
      <c r="U34" s="258" t="s">
        <v>8</v>
      </c>
      <c r="V34" s="254" t="s">
        <v>142</v>
      </c>
    </row>
    <row r="35" spans="3:14" ht="12.75">
      <c r="C35" s="201"/>
      <c r="D35" s="201"/>
      <c r="N35" s="158"/>
    </row>
  </sheetData>
  <mergeCells count="22">
    <mergeCell ref="A4:V4"/>
    <mergeCell ref="N16:O16"/>
    <mergeCell ref="Q14:R14"/>
    <mergeCell ref="C26:I26"/>
    <mergeCell ref="I17:J17"/>
    <mergeCell ref="K17:L17"/>
    <mergeCell ref="A28:B28"/>
    <mergeCell ref="A3:V3"/>
    <mergeCell ref="I16:J16"/>
    <mergeCell ref="K16:L16"/>
    <mergeCell ref="N13:P13"/>
    <mergeCell ref="N14:P14"/>
    <mergeCell ref="G6:N6"/>
    <mergeCell ref="H9:L9"/>
    <mergeCell ref="O12:R12"/>
    <mergeCell ref="Q13:R13"/>
    <mergeCell ref="Q33:R33"/>
    <mergeCell ref="Q34:R34"/>
    <mergeCell ref="Q28:R28"/>
    <mergeCell ref="Q30:R30"/>
    <mergeCell ref="Q31:R31"/>
    <mergeCell ref="Q32:R32"/>
  </mergeCells>
  <conditionalFormatting sqref="E22:E23 S30:S34 H19:H20 M16:M17 I30:M34 S13:T14">
    <cfRule type="cellIs" priority="1" dxfId="0" operator="greaterThanOrEqual" stopIfTrue="1">
      <formula>200</formula>
    </cfRule>
  </conditionalFormatting>
  <printOptions horizontalCentered="1" verticalCentered="1"/>
  <pageMargins left="0.3937007874015748" right="0.3937007874015748" top="0.12" bottom="0.34" header="0.12" footer="0.34"/>
  <pageSetup horizontalDpi="300" verticalDpi="300" orientation="landscape" paperSize="9" scale="95" r:id="rId1"/>
  <headerFooter alignWithMargins="0">
    <oddFooter>&amp;LSeite &amp;P von &amp;N&amp;CAuswertung: ABV Hallstadt
www.ABV-Raubritter.de&amp;RDruckdatum: 14.07.2005, 10:34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Karamovic Michael</dc:creator>
  <cp:keywords/>
  <dc:description/>
  <cp:lastModifiedBy>Raimund Hessling</cp:lastModifiedBy>
  <cp:lastPrinted>2009-06-28T15:13:00Z</cp:lastPrinted>
  <dcterms:created xsi:type="dcterms:W3CDTF">2003-09-30T08:03:45Z</dcterms:created>
  <dcterms:modified xsi:type="dcterms:W3CDTF">2009-07-03T13:21:12Z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-1539767641</vt:i4>
  </property>
  <property fmtid="{D5CDD505-2E9C-101B-9397-08002B2CF9AE}" pid="3" name="_EmailSubject">
    <vt:lpwstr>RL-Turnier</vt:lpwstr>
  </property>
  <property fmtid="{D5CDD505-2E9C-101B-9397-08002B2CF9AE}" pid="4" name="_AuthorEmail">
    <vt:lpwstr>katrin.schroeder@deutsche-rs.de</vt:lpwstr>
  </property>
  <property fmtid="{D5CDD505-2E9C-101B-9397-08002B2CF9AE}" pid="5" name="_AuthorEmailDisplayName">
    <vt:lpwstr>Katrin Schröder</vt:lpwstr>
  </property>
  <property fmtid="{D5CDD505-2E9C-101B-9397-08002B2CF9AE}" pid="6" name="_ReviewingToolsShownOnce">
    <vt:lpwstr/>
  </property>
</Properties>
</file>